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7.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8.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showInkAnnotation="0" codeName="ThisWorkbook"/>
  <mc:AlternateContent xmlns:mc="http://schemas.openxmlformats.org/markup-compatibility/2006">
    <mc:Choice Requires="x15">
      <x15ac:absPath xmlns:x15ac="http://schemas.microsoft.com/office/spreadsheetml/2010/11/ac" url="/Users/wernermareels/Google Drive/Pro Musica Tielt/2_Pro Musica Ateliers/Werkjaar_2024-1025/"/>
    </mc:Choice>
  </mc:AlternateContent>
  <xr:revisionPtr revIDLastSave="0" documentId="13_ncr:1_{F3FB8173-371F-7746-827D-42B6F3DE87B3}" xr6:coauthVersionLast="47" xr6:coauthVersionMax="47" xr10:uidLastSave="{00000000-0000-0000-0000-000000000000}"/>
  <bookViews>
    <workbookView xWindow="0" yWindow="500" windowWidth="28800" windowHeight="17500" tabRatio="974" xr2:uid="{00000000-000D-0000-FFFF-FFFF00000000}"/>
  </bookViews>
  <sheets>
    <sheet name="Inschrijfform algemeen" sheetId="2" r:id="rId1"/>
    <sheet name="Blad2" sheetId="18" state="hidden" r:id="rId2"/>
    <sheet name="!Eval Covid-19!" sheetId="16" state="hidden" r:id="rId3"/>
    <sheet name="Inschrijfform muziek" sheetId="5" r:id="rId4"/>
    <sheet name="Blad3" sheetId="19" state="hidden" r:id="rId5"/>
    <sheet name="Inschrijfform oude muziek" sheetId="15" state="hidden" r:id="rId6"/>
    <sheet name="Inschrijfform woord" sheetId="7" state="hidden" r:id="rId7"/>
    <sheet name="Inschrijfform dans" sheetId="6" state="hidden" r:id="rId8"/>
    <sheet name="Inschrijfform WS &amp; AH" sheetId="8" state="hidden" r:id="rId9"/>
    <sheet name="Inschrijfform huur" sheetId="10" r:id="rId10"/>
    <sheet name="Inschrijfform te betalen" sheetId="11" r:id="rId11"/>
    <sheet name="PM-reglement " sheetId="14" r:id="rId12"/>
    <sheet name="Privacyverklaring" sheetId="12" r:id="rId13"/>
    <sheet name="Blad1" sheetId="17" state="hidden" r:id="rId14"/>
    <sheet name="Overschrijvingsformulier" sheetId="4" state="hidden" r:id="rId15"/>
    <sheet name="Tariefstructuur" sheetId="13" state="hidden" r:id="rId16"/>
  </sheets>
  <definedNames>
    <definedName name="_xlnm._FilterDatabase" localSheetId="2" hidden="1">'!Eval Covid-19!'!$A$1:$O$19</definedName>
    <definedName name="_xlnm._FilterDatabase" localSheetId="0" hidden="1">'Inschrijfform algemeen'!$E$29:$F$29</definedName>
    <definedName name="_Hlk513647114" localSheetId="12">Privacyverklaring!$A$72</definedName>
    <definedName name="_xlnm.Print_Area" localSheetId="0">'Inschrijfform algemeen'!$A$1:$O$87</definedName>
    <definedName name="_xlnm.Print_Area" localSheetId="9">'Inschrijfform huur'!$A$1:$O$46</definedName>
    <definedName name="_xlnm.Print_Area" localSheetId="10">'Inschrijfform te betalen'!$A$1:$O$192</definedName>
    <definedName name="_xlnm.Print_Area" localSheetId="6">'Inschrijfform woord'!$A$1:$O$26</definedName>
    <definedName name="_xlnm.Print_Area" localSheetId="8">'Inschrijfform WS &amp; AH'!$A$1:$O$31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 i="10" l="1"/>
  <c r="O40" i="10" s="1"/>
  <c r="L40" i="10"/>
  <c r="M40" i="10" s="1"/>
  <c r="J40" i="10"/>
  <c r="H40" i="10"/>
  <c r="I40" i="10" s="1"/>
  <c r="N39" i="10"/>
  <c r="O39" i="10" s="1"/>
  <c r="L39" i="10"/>
  <c r="J39" i="10"/>
  <c r="H39" i="10"/>
  <c r="I39" i="10" s="1"/>
  <c r="F40" i="10"/>
  <c r="F39" i="10"/>
  <c r="G39" i="10" s="1"/>
  <c r="M39" i="10"/>
  <c r="K40" i="10"/>
  <c r="K39" i="10"/>
  <c r="O20" i="10"/>
  <c r="O19" i="10"/>
  <c r="M20" i="10"/>
  <c r="M19" i="10"/>
  <c r="K20" i="10"/>
  <c r="K19" i="10"/>
  <c r="G40" i="10"/>
  <c r="G20" i="10"/>
  <c r="G19" i="10"/>
  <c r="O160" i="11"/>
  <c r="J4" i="13"/>
  <c r="O96" i="11"/>
  <c r="B147" i="11"/>
  <c r="B146" i="11"/>
  <c r="K8" i="13"/>
  <c r="H44" i="10"/>
  <c r="N42" i="10"/>
  <c r="O42" i="10" s="1"/>
  <c r="N41" i="10"/>
  <c r="O41" i="10" s="1"/>
  <c r="N38" i="10"/>
  <c r="N37" i="10"/>
  <c r="N36" i="10"/>
  <c r="O36" i="10" s="1"/>
  <c r="N35" i="10"/>
  <c r="O35" i="10" s="1"/>
  <c r="N34" i="10"/>
  <c r="O34" i="10" s="1"/>
  <c r="N33" i="10"/>
  <c r="O33" i="10" s="1"/>
  <c r="N32" i="10"/>
  <c r="O32" i="10" s="1"/>
  <c r="L42" i="10"/>
  <c r="M42" i="10" s="1"/>
  <c r="L41" i="10"/>
  <c r="L38" i="10"/>
  <c r="M38" i="10" s="1"/>
  <c r="L37" i="10"/>
  <c r="M37" i="10" s="1"/>
  <c r="L36" i="10"/>
  <c r="M36" i="10" s="1"/>
  <c r="L35" i="10"/>
  <c r="M35" i="10" s="1"/>
  <c r="L34" i="10"/>
  <c r="M34" i="10" s="1"/>
  <c r="L33" i="10"/>
  <c r="M33" i="10" s="1"/>
  <c r="L32" i="10"/>
  <c r="M32" i="10" s="1"/>
  <c r="J42" i="10"/>
  <c r="J41" i="10"/>
  <c r="J38" i="10"/>
  <c r="K38" i="10" s="1"/>
  <c r="J37" i="10"/>
  <c r="K37" i="10" s="1"/>
  <c r="J36" i="10"/>
  <c r="K36" i="10" s="1"/>
  <c r="J35" i="10"/>
  <c r="K35" i="10" s="1"/>
  <c r="J34" i="10"/>
  <c r="K34" i="10" s="1"/>
  <c r="J33" i="10"/>
  <c r="K33" i="10" s="1"/>
  <c r="J32" i="10"/>
  <c r="K32" i="10" s="1"/>
  <c r="H42" i="10"/>
  <c r="I42" i="10" s="1"/>
  <c r="H41" i="10"/>
  <c r="I41" i="10" s="1"/>
  <c r="H38" i="10"/>
  <c r="I38" i="10" s="1"/>
  <c r="H37" i="10"/>
  <c r="I37" i="10" s="1"/>
  <c r="H36" i="10"/>
  <c r="I36" i="10" s="1"/>
  <c r="H35" i="10"/>
  <c r="I35" i="10" s="1"/>
  <c r="H34" i="10"/>
  <c r="I34" i="10" s="1"/>
  <c r="H33" i="10"/>
  <c r="I33" i="10" s="1"/>
  <c r="H32" i="10"/>
  <c r="I32" i="10" s="1"/>
  <c r="O38" i="10"/>
  <c r="O37" i="10"/>
  <c r="M41" i="10"/>
  <c r="K42" i="10"/>
  <c r="K41" i="10"/>
  <c r="F33" i="10"/>
  <c r="G33" i="10" s="1"/>
  <c r="F42" i="10"/>
  <c r="G42" i="10" s="1"/>
  <c r="F41" i="10"/>
  <c r="G41" i="10" s="1"/>
  <c r="F38" i="10"/>
  <c r="G38" i="10" s="1"/>
  <c r="F37" i="10"/>
  <c r="G37" i="10" s="1"/>
  <c r="F36" i="10"/>
  <c r="G36" i="10" s="1"/>
  <c r="F35" i="10"/>
  <c r="G35" i="10" s="1"/>
  <c r="F34" i="10"/>
  <c r="G34" i="10" s="1"/>
  <c r="F32" i="10"/>
  <c r="G32" i="10" s="1"/>
  <c r="O18" i="10"/>
  <c r="M18" i="10"/>
  <c r="K18" i="10"/>
  <c r="I18" i="10"/>
  <c r="G18" i="10"/>
  <c r="O17" i="10"/>
  <c r="M17" i="10"/>
  <c r="K17" i="10"/>
  <c r="I17" i="10"/>
  <c r="G17" i="10"/>
  <c r="O21" i="10"/>
  <c r="M21" i="10"/>
  <c r="K21" i="10"/>
  <c r="I21" i="10"/>
  <c r="G21" i="10"/>
  <c r="G16" i="10"/>
  <c r="O167" i="11"/>
  <c r="O169" i="11" s="1"/>
  <c r="B138" i="11"/>
  <c r="B142" i="11"/>
  <c r="O44" i="10" l="1"/>
  <c r="O130" i="11" s="1"/>
  <c r="G44" i="10"/>
  <c r="G130" i="11" s="1"/>
  <c r="K44" i="10"/>
  <c r="K130" i="11" s="1"/>
  <c r="M44" i="10"/>
  <c r="M130" i="11" s="1"/>
  <c r="I44" i="10"/>
  <c r="I130" i="11" s="1"/>
  <c r="J44" i="10"/>
  <c r="L44" i="10"/>
  <c r="N44" i="10"/>
  <c r="F44" i="10"/>
  <c r="B160" i="11"/>
  <c r="B149" i="11"/>
  <c r="T24" i="5"/>
  <c r="T23" i="5"/>
  <c r="T22" i="5"/>
  <c r="T21" i="5"/>
  <c r="T20" i="5"/>
  <c r="T19" i="5"/>
  <c r="Q24" i="5"/>
  <c r="Q23" i="5"/>
  <c r="Q22" i="5"/>
  <c r="Q21" i="5"/>
  <c r="Q20" i="5"/>
  <c r="Q19" i="5"/>
  <c r="N24" i="5"/>
  <c r="N23" i="5"/>
  <c r="N22" i="5"/>
  <c r="N21" i="5"/>
  <c r="N20" i="5"/>
  <c r="N19" i="5"/>
  <c r="K23" i="5"/>
  <c r="K22" i="5"/>
  <c r="K21" i="5"/>
  <c r="K20" i="5"/>
  <c r="K19" i="5"/>
  <c r="H24" i="5"/>
  <c r="O131" i="11" l="1"/>
  <c r="N65" i="2"/>
  <c r="L65" i="2"/>
  <c r="J65" i="2"/>
  <c r="F60" i="2" l="1"/>
  <c r="F62" i="2" s="1"/>
  <c r="F10" i="11" s="1"/>
  <c r="G11" i="11" s="1"/>
  <c r="F65" i="2" l="1"/>
  <c r="N4" i="16"/>
  <c r="L4" i="16"/>
  <c r="J4" i="16"/>
  <c r="H4" i="16"/>
  <c r="F4" i="16"/>
  <c r="H3" i="16"/>
  <c r="N3" i="16"/>
  <c r="L3" i="16"/>
  <c r="J3" i="16"/>
  <c r="F3" i="16"/>
  <c r="N6" i="15"/>
  <c r="L6" i="15"/>
  <c r="J6" i="15"/>
  <c r="H6" i="15"/>
  <c r="N5" i="15"/>
  <c r="L5" i="15"/>
  <c r="J5" i="15"/>
  <c r="H5" i="15"/>
  <c r="F6" i="15"/>
  <c r="F5" i="15"/>
  <c r="R6" i="5"/>
  <c r="O6" i="5"/>
  <c r="L6" i="5"/>
  <c r="I6" i="5"/>
  <c r="F6" i="5"/>
  <c r="R5" i="5"/>
  <c r="O5" i="5"/>
  <c r="L5" i="5"/>
  <c r="I5" i="5"/>
  <c r="F5" i="5"/>
  <c r="L66" i="16" l="1"/>
  <c r="J66" i="16"/>
  <c r="L20" i="16"/>
  <c r="J20" i="16"/>
  <c r="H20" i="16"/>
  <c r="N31" i="16"/>
  <c r="L31" i="16"/>
  <c r="J31" i="16"/>
  <c r="H31" i="16"/>
  <c r="F31" i="16"/>
  <c r="N53" i="16"/>
  <c r="L53" i="16"/>
  <c r="J53" i="16"/>
  <c r="H53" i="16"/>
  <c r="N64" i="16"/>
  <c r="N66" i="16" s="1"/>
  <c r="L64" i="16"/>
  <c r="J64" i="16"/>
  <c r="H64" i="16"/>
  <c r="H66" i="16" s="1"/>
  <c r="F64" i="16"/>
  <c r="F66" i="16" s="1"/>
  <c r="F53" i="16"/>
  <c r="F20" i="16"/>
  <c r="N42" i="16"/>
  <c r="L42" i="16"/>
  <c r="J42" i="16"/>
  <c r="H42" i="16"/>
  <c r="F42" i="16"/>
  <c r="T32" i="5" l="1"/>
  <c r="T31" i="5"/>
  <c r="T30" i="5"/>
  <c r="T29" i="5"/>
  <c r="T28" i="5"/>
  <c r="T27" i="5"/>
  <c r="T26" i="5"/>
  <c r="T25" i="5"/>
  <c r="S29" i="5"/>
  <c r="S27" i="5"/>
  <c r="S26" i="5"/>
  <c r="S21" i="5"/>
  <c r="S19" i="5"/>
  <c r="S32" i="5"/>
  <c r="S31" i="5"/>
  <c r="S30" i="5"/>
  <c r="S28" i="5"/>
  <c r="S25" i="5"/>
  <c r="S23" i="5"/>
  <c r="S22" i="5"/>
  <c r="S20" i="5"/>
  <c r="P32" i="5"/>
  <c r="P31" i="5"/>
  <c r="P30" i="5"/>
  <c r="P29" i="5"/>
  <c r="P28" i="5"/>
  <c r="P27" i="5"/>
  <c r="P26" i="5"/>
  <c r="P25" i="5"/>
  <c r="P23" i="5"/>
  <c r="P22" i="5"/>
  <c r="P21" i="5"/>
  <c r="P20" i="5"/>
  <c r="P19" i="5"/>
  <c r="M32" i="5"/>
  <c r="M31" i="5"/>
  <c r="M30" i="5"/>
  <c r="M29" i="5"/>
  <c r="M28" i="5"/>
  <c r="M27" i="5"/>
  <c r="M26" i="5"/>
  <c r="M25" i="5"/>
  <c r="M24" i="5"/>
  <c r="M23" i="5"/>
  <c r="M22" i="5"/>
  <c r="M21" i="5"/>
  <c r="M20" i="5"/>
  <c r="M19" i="5"/>
  <c r="J32" i="5"/>
  <c r="J31" i="5"/>
  <c r="J30" i="5"/>
  <c r="J29" i="5"/>
  <c r="J28" i="5"/>
  <c r="J27" i="5"/>
  <c r="J26" i="5"/>
  <c r="J25" i="5"/>
  <c r="J23" i="5"/>
  <c r="J22" i="5"/>
  <c r="J21" i="5"/>
  <c r="J20" i="5"/>
  <c r="J19" i="5"/>
  <c r="S66" i="5"/>
  <c r="S65" i="5"/>
  <c r="S64" i="5"/>
  <c r="S63" i="5"/>
  <c r="S62" i="5"/>
  <c r="S61" i="5"/>
  <c r="S60" i="5"/>
  <c r="S59" i="5"/>
  <c r="S58" i="5"/>
  <c r="S57" i="5"/>
  <c r="S56" i="5"/>
  <c r="S55" i="5"/>
  <c r="S54" i="5"/>
  <c r="S53" i="5"/>
  <c r="S51" i="5"/>
  <c r="S50" i="5"/>
  <c r="S49" i="5"/>
  <c r="S48" i="5"/>
  <c r="S47" i="5"/>
  <c r="S46" i="5"/>
  <c r="S45" i="5"/>
  <c r="S44" i="5"/>
  <c r="S43" i="5"/>
  <c r="S42" i="5"/>
  <c r="S41" i="5"/>
  <c r="S40" i="5"/>
  <c r="P66" i="5"/>
  <c r="P65" i="5"/>
  <c r="P64" i="5"/>
  <c r="P63" i="5"/>
  <c r="P62" i="5"/>
  <c r="P61" i="5"/>
  <c r="P60" i="5"/>
  <c r="P59" i="5"/>
  <c r="P58" i="5"/>
  <c r="P57" i="5"/>
  <c r="P56" i="5"/>
  <c r="P55" i="5"/>
  <c r="P54" i="5"/>
  <c r="P53" i="5"/>
  <c r="P52" i="5"/>
  <c r="P50" i="5"/>
  <c r="P49" i="5"/>
  <c r="P48" i="5"/>
  <c r="P47" i="5"/>
  <c r="P46" i="5"/>
  <c r="P45" i="5"/>
  <c r="P44" i="5"/>
  <c r="P43" i="5"/>
  <c r="P42" i="5"/>
  <c r="P41" i="5"/>
  <c r="P40" i="5"/>
  <c r="M66" i="5"/>
  <c r="M65" i="5"/>
  <c r="M64" i="5"/>
  <c r="M63" i="5"/>
  <c r="M62" i="5"/>
  <c r="M61" i="5"/>
  <c r="M60" i="5"/>
  <c r="M59" i="5"/>
  <c r="M58" i="5"/>
  <c r="M57" i="5"/>
  <c r="M56" i="5"/>
  <c r="M55" i="5"/>
  <c r="M54" i="5"/>
  <c r="M53" i="5"/>
  <c r="M52" i="5"/>
  <c r="M51" i="5"/>
  <c r="M49" i="5"/>
  <c r="M48" i="5"/>
  <c r="M47" i="5"/>
  <c r="M46" i="5"/>
  <c r="M45" i="5"/>
  <c r="M44" i="5"/>
  <c r="M43" i="5"/>
  <c r="M42" i="5"/>
  <c r="M41" i="5"/>
  <c r="M40" i="5"/>
  <c r="J66" i="5"/>
  <c r="J65" i="5"/>
  <c r="J64" i="5"/>
  <c r="J63" i="5"/>
  <c r="J62" i="5"/>
  <c r="J61" i="5"/>
  <c r="J60" i="5"/>
  <c r="J59" i="5"/>
  <c r="J58" i="5"/>
  <c r="J57" i="5"/>
  <c r="J56" i="5"/>
  <c r="J55" i="5"/>
  <c r="J54" i="5"/>
  <c r="J53" i="5"/>
  <c r="J52" i="5"/>
  <c r="J51" i="5"/>
  <c r="J50" i="5"/>
  <c r="J49" i="5"/>
  <c r="J48" i="5"/>
  <c r="J47" i="5"/>
  <c r="J46" i="5"/>
  <c r="J45" i="5"/>
  <c r="J44" i="5"/>
  <c r="J43" i="5"/>
  <c r="J41" i="5"/>
  <c r="N8" i="15"/>
  <c r="L8" i="15"/>
  <c r="J8" i="15"/>
  <c r="H8" i="15"/>
  <c r="S95" i="5"/>
  <c r="S94" i="5"/>
  <c r="S93" i="5"/>
  <c r="S92" i="5"/>
  <c r="S91" i="5"/>
  <c r="S90" i="5"/>
  <c r="S89" i="5"/>
  <c r="S88" i="5"/>
  <c r="P95" i="5"/>
  <c r="P94" i="5"/>
  <c r="P93" i="5"/>
  <c r="P92" i="5"/>
  <c r="P91" i="5"/>
  <c r="P90" i="5"/>
  <c r="P89" i="5"/>
  <c r="P88" i="5"/>
  <c r="M95" i="5"/>
  <c r="M94" i="5"/>
  <c r="M93" i="5"/>
  <c r="M92" i="5"/>
  <c r="M91" i="5"/>
  <c r="M90" i="5"/>
  <c r="M89" i="5"/>
  <c r="M88" i="5"/>
  <c r="J95" i="5"/>
  <c r="J94" i="5"/>
  <c r="J93" i="5"/>
  <c r="J92" i="5"/>
  <c r="J91" i="5"/>
  <c r="J90" i="5"/>
  <c r="J89" i="5"/>
  <c r="G95" i="5"/>
  <c r="G94" i="5"/>
  <c r="G93" i="5"/>
  <c r="G92" i="5"/>
  <c r="G91" i="5"/>
  <c r="G90" i="5"/>
  <c r="G89" i="5"/>
  <c r="G65" i="5"/>
  <c r="G64" i="5"/>
  <c r="G63" i="5"/>
  <c r="G62" i="5"/>
  <c r="G60" i="5"/>
  <c r="G58" i="5"/>
  <c r="G57" i="5"/>
  <c r="G56" i="5"/>
  <c r="G55" i="5"/>
  <c r="G54" i="5"/>
  <c r="G53" i="5"/>
  <c r="G52" i="5"/>
  <c r="G51" i="5"/>
  <c r="G50" i="5"/>
  <c r="G49" i="5"/>
  <c r="G48" i="5"/>
  <c r="G47" i="5"/>
  <c r="G46" i="5"/>
  <c r="G44" i="5"/>
  <c r="G43" i="5"/>
  <c r="G42" i="5"/>
  <c r="G41" i="5"/>
  <c r="R8" i="5"/>
  <c r="S52" i="5" s="1"/>
  <c r="O8" i="5"/>
  <c r="P51" i="5" s="1"/>
  <c r="L8" i="5"/>
  <c r="M50" i="5" s="1"/>
  <c r="I8" i="5"/>
  <c r="J88" i="5" s="1"/>
  <c r="G32" i="5"/>
  <c r="G31" i="5"/>
  <c r="G30" i="5"/>
  <c r="G29" i="5"/>
  <c r="G28" i="5"/>
  <c r="G27" i="5"/>
  <c r="G26" i="5"/>
  <c r="G25" i="5"/>
  <c r="F8" i="15"/>
  <c r="P24" i="5" l="1"/>
  <c r="P18" i="5"/>
  <c r="S18" i="5"/>
  <c r="M18" i="5"/>
  <c r="S24" i="5"/>
  <c r="J18" i="5"/>
  <c r="J24" i="5"/>
  <c r="J42" i="5"/>
  <c r="G23" i="5"/>
  <c r="G22" i="5"/>
  <c r="G21" i="5"/>
  <c r="G20" i="5"/>
  <c r="G19" i="5"/>
  <c r="F8" i="5"/>
  <c r="O99" i="15"/>
  <c r="M99" i="15"/>
  <c r="K99" i="15"/>
  <c r="I99" i="15"/>
  <c r="C164" i="11" a="1"/>
  <c r="C164" i="11" s="1"/>
  <c r="N107" i="11"/>
  <c r="O107" i="11" s="1"/>
  <c r="L107" i="11"/>
  <c r="M107" i="11" s="1"/>
  <c r="J107" i="11"/>
  <c r="K107" i="11" s="1"/>
  <c r="H107" i="11"/>
  <c r="I107" i="11" s="1"/>
  <c r="N88" i="15"/>
  <c r="L88" i="15"/>
  <c r="J88" i="15"/>
  <c r="H88" i="15"/>
  <c r="F88" i="15"/>
  <c r="O85" i="15"/>
  <c r="M85" i="15"/>
  <c r="K85" i="15"/>
  <c r="I85" i="15"/>
  <c r="G45" i="5" l="1"/>
  <c r="G61" i="5"/>
  <c r="G66" i="5"/>
  <c r="G88" i="5"/>
  <c r="G59" i="5"/>
  <c r="B152" i="11"/>
  <c r="G24" i="5"/>
  <c r="G18" i="5"/>
  <c r="N6" i="16"/>
  <c r="L6" i="16"/>
  <c r="J6" i="16"/>
  <c r="H6" i="16"/>
  <c r="N5" i="16"/>
  <c r="L5" i="16"/>
  <c r="J5" i="16"/>
  <c r="H5" i="16"/>
  <c r="F6" i="16"/>
  <c r="F5" i="16" l="1"/>
  <c r="F27" i="13"/>
  <c r="G27" i="13"/>
  <c r="H27" i="13"/>
  <c r="B150" i="11" l="1"/>
  <c r="N102" i="15" l="1"/>
  <c r="L102" i="15"/>
  <c r="J102" i="15"/>
  <c r="H102" i="15"/>
  <c r="F102" i="15"/>
  <c r="R96" i="5"/>
  <c r="O96" i="5"/>
  <c r="L96" i="5"/>
  <c r="I96" i="5"/>
  <c r="F96" i="5"/>
  <c r="H104" i="15" l="1"/>
  <c r="I104" i="15"/>
  <c r="J104" i="15"/>
  <c r="K104" i="15"/>
  <c r="L104" i="15"/>
  <c r="M104" i="15"/>
  <c r="N104" i="15"/>
  <c r="O104" i="15"/>
  <c r="F104" i="15"/>
  <c r="G104" i="15"/>
  <c r="N103" i="15"/>
  <c r="L103" i="15"/>
  <c r="J103" i="15"/>
  <c r="H103" i="15"/>
  <c r="O77" i="15" l="1"/>
  <c r="M77" i="15"/>
  <c r="K77" i="15"/>
  <c r="I77" i="15"/>
  <c r="N134" i="11" l="1"/>
  <c r="M134" i="11"/>
  <c r="L134" i="11"/>
  <c r="K134" i="11"/>
  <c r="J134" i="11"/>
  <c r="I134" i="11"/>
  <c r="H134" i="11"/>
  <c r="G134" i="11"/>
  <c r="F134" i="11"/>
  <c r="G30" i="10"/>
  <c r="O134" i="11" l="1"/>
  <c r="F107" i="11"/>
  <c r="E50" i="2"/>
  <c r="N109" i="11" s="1"/>
  <c r="F34" i="5"/>
  <c r="F103" i="15" l="1"/>
  <c r="O83" i="15" l="1"/>
  <c r="M83" i="15"/>
  <c r="K83" i="15"/>
  <c r="I83" i="15"/>
  <c r="G83" i="15"/>
  <c r="T55" i="5"/>
  <c r="Q55" i="5"/>
  <c r="N55" i="5"/>
  <c r="K55" i="5"/>
  <c r="H55" i="5"/>
  <c r="H56" i="5"/>
  <c r="K56" i="5"/>
  <c r="N56" i="5"/>
  <c r="Q56" i="5"/>
  <c r="T56" i="5"/>
  <c r="T58" i="5"/>
  <c r="Q58" i="5"/>
  <c r="N58" i="5"/>
  <c r="K58" i="5"/>
  <c r="H58" i="5"/>
  <c r="M144" i="11" l="1"/>
  <c r="J146" i="11" s="1"/>
  <c r="H146" i="11" l="1"/>
  <c r="I147" i="11" s="1"/>
  <c r="K146" i="11"/>
  <c r="L146" i="11"/>
  <c r="M147" i="11" s="1"/>
  <c r="F146" i="11"/>
  <c r="M146" i="11"/>
  <c r="O87" i="15"/>
  <c r="M87" i="15"/>
  <c r="K87" i="15"/>
  <c r="I87" i="15"/>
  <c r="I146" i="11" l="1"/>
  <c r="G146" i="11"/>
  <c r="G84" i="15"/>
  <c r="G81" i="15"/>
  <c r="G80" i="15"/>
  <c r="G75" i="15"/>
  <c r="G124" i="15" l="1"/>
  <c r="O101" i="15"/>
  <c r="M101" i="15"/>
  <c r="K101" i="15"/>
  <c r="I101" i="15"/>
  <c r="G101" i="15"/>
  <c r="O100" i="15"/>
  <c r="O102" i="15" s="1"/>
  <c r="M100" i="15"/>
  <c r="M102" i="15" s="1"/>
  <c r="K100" i="15"/>
  <c r="K102" i="15" s="1"/>
  <c r="I100" i="15"/>
  <c r="O98" i="15"/>
  <c r="M98" i="15"/>
  <c r="K98" i="15"/>
  <c r="I98" i="15"/>
  <c r="G98" i="15"/>
  <c r="O97" i="15"/>
  <c r="M97" i="15"/>
  <c r="K97" i="15"/>
  <c r="I97" i="15"/>
  <c r="G97" i="15"/>
  <c r="O96" i="15"/>
  <c r="M96" i="15"/>
  <c r="K96" i="15"/>
  <c r="I96" i="15"/>
  <c r="G96" i="15"/>
  <c r="O95" i="15"/>
  <c r="M95" i="15"/>
  <c r="K95" i="15"/>
  <c r="I95" i="15"/>
  <c r="G95" i="15"/>
  <c r="O94" i="15"/>
  <c r="M94" i="15"/>
  <c r="K94" i="15"/>
  <c r="I94" i="15"/>
  <c r="G94" i="15"/>
  <c r="O84" i="15"/>
  <c r="M84" i="15"/>
  <c r="K84" i="15"/>
  <c r="I84" i="15"/>
  <c r="O82" i="15"/>
  <c r="M82" i="15"/>
  <c r="K82" i="15"/>
  <c r="I82" i="15"/>
  <c r="O81" i="15"/>
  <c r="M81" i="15"/>
  <c r="K81" i="15"/>
  <c r="I81" i="15"/>
  <c r="O80" i="15"/>
  <c r="M80" i="15"/>
  <c r="K80" i="15"/>
  <c r="I80" i="15"/>
  <c r="O79" i="15"/>
  <c r="M79" i="15"/>
  <c r="K79" i="15"/>
  <c r="I79" i="15"/>
  <c r="O78" i="15"/>
  <c r="M78" i="15"/>
  <c r="K78" i="15"/>
  <c r="I78" i="15"/>
  <c r="O75" i="15"/>
  <c r="M75" i="15"/>
  <c r="K75" i="15"/>
  <c r="I75" i="15"/>
  <c r="O74" i="15"/>
  <c r="M74" i="15"/>
  <c r="K74" i="15"/>
  <c r="I74" i="15"/>
  <c r="O68" i="15"/>
  <c r="M68" i="15"/>
  <c r="K68" i="15"/>
  <c r="I68" i="15"/>
  <c r="G68" i="15"/>
  <c r="O66" i="15"/>
  <c r="M66" i="15"/>
  <c r="K66" i="15"/>
  <c r="I66" i="15"/>
  <c r="G66" i="15"/>
  <c r="O65" i="15"/>
  <c r="M65" i="15"/>
  <c r="K65" i="15"/>
  <c r="I65" i="15"/>
  <c r="G65" i="15"/>
  <c r="O64" i="15"/>
  <c r="M64" i="15"/>
  <c r="K64" i="15"/>
  <c r="I64" i="15"/>
  <c r="G64" i="15"/>
  <c r="O63" i="15"/>
  <c r="M63" i="15"/>
  <c r="K63" i="15"/>
  <c r="I63" i="15"/>
  <c r="G63" i="15"/>
  <c r="O62" i="15"/>
  <c r="M62" i="15"/>
  <c r="K62" i="15"/>
  <c r="I62" i="15"/>
  <c r="G62" i="15"/>
  <c r="O61" i="15"/>
  <c r="M61" i="15"/>
  <c r="K61" i="15"/>
  <c r="I61" i="15"/>
  <c r="G61" i="15"/>
  <c r="O60" i="15"/>
  <c r="M60" i="15"/>
  <c r="K60" i="15"/>
  <c r="I60" i="15"/>
  <c r="G60" i="15"/>
  <c r="O59" i="15"/>
  <c r="M59" i="15"/>
  <c r="K59" i="15"/>
  <c r="I59" i="15"/>
  <c r="G59" i="15"/>
  <c r="O58" i="15"/>
  <c r="M58" i="15"/>
  <c r="K58" i="15"/>
  <c r="I58" i="15"/>
  <c r="G58" i="15"/>
  <c r="O57" i="15"/>
  <c r="M57" i="15"/>
  <c r="K57" i="15"/>
  <c r="I57" i="15"/>
  <c r="G57" i="15"/>
  <c r="O56" i="15"/>
  <c r="M56" i="15"/>
  <c r="K56" i="15"/>
  <c r="I56" i="15"/>
  <c r="G56" i="15"/>
  <c r="O55" i="15"/>
  <c r="M55" i="15"/>
  <c r="K55" i="15"/>
  <c r="I55" i="15"/>
  <c r="G55" i="15"/>
  <c r="O54" i="15"/>
  <c r="M54" i="15"/>
  <c r="K54" i="15"/>
  <c r="I54" i="15"/>
  <c r="G54" i="15"/>
  <c r="O53" i="15"/>
  <c r="M53" i="15"/>
  <c r="K53" i="15"/>
  <c r="I53" i="15"/>
  <c r="G53" i="15"/>
  <c r="O52" i="15"/>
  <c r="M52" i="15"/>
  <c r="K52" i="15"/>
  <c r="I52" i="15"/>
  <c r="G52" i="15"/>
  <c r="O51" i="15"/>
  <c r="M51" i="15"/>
  <c r="K51" i="15"/>
  <c r="I51" i="15"/>
  <c r="G51" i="15"/>
  <c r="O50" i="15"/>
  <c r="M50" i="15"/>
  <c r="K50" i="15"/>
  <c r="I50" i="15"/>
  <c r="G50" i="15"/>
  <c r="O49" i="15"/>
  <c r="M49" i="15"/>
  <c r="K49" i="15"/>
  <c r="I49" i="15"/>
  <c r="G49" i="15"/>
  <c r="O48" i="15"/>
  <c r="M48" i="15"/>
  <c r="K48" i="15"/>
  <c r="I48" i="15"/>
  <c r="G48" i="15"/>
  <c r="O47" i="15"/>
  <c r="M47" i="15"/>
  <c r="K47" i="15"/>
  <c r="I47" i="15"/>
  <c r="G47" i="15"/>
  <c r="O46" i="15"/>
  <c r="M46" i="15"/>
  <c r="K46" i="15"/>
  <c r="I46" i="15"/>
  <c r="G46" i="15"/>
  <c r="O45" i="15"/>
  <c r="M45" i="15"/>
  <c r="K45" i="15"/>
  <c r="I45" i="15"/>
  <c r="G45" i="15"/>
  <c r="O44" i="15"/>
  <c r="M44" i="15"/>
  <c r="K44" i="15"/>
  <c r="I44" i="15"/>
  <c r="G44" i="15"/>
  <c r="O43" i="15"/>
  <c r="M43" i="15"/>
  <c r="K43" i="15"/>
  <c r="I43" i="15"/>
  <c r="G43" i="15"/>
  <c r="O42" i="15"/>
  <c r="M42" i="15"/>
  <c r="K42" i="15"/>
  <c r="I42" i="15"/>
  <c r="G42" i="15"/>
  <c r="O36" i="15"/>
  <c r="M36" i="15"/>
  <c r="K36" i="15"/>
  <c r="I36" i="15"/>
  <c r="G36" i="15"/>
  <c r="O35" i="15"/>
  <c r="M35" i="15"/>
  <c r="K35" i="15"/>
  <c r="I35" i="15"/>
  <c r="G35" i="15"/>
  <c r="N33" i="15"/>
  <c r="L33" i="15"/>
  <c r="J33" i="15"/>
  <c r="H33" i="15"/>
  <c r="F33" i="15"/>
  <c r="N32" i="15"/>
  <c r="L32" i="15"/>
  <c r="J32" i="15"/>
  <c r="H32" i="15"/>
  <c r="F32" i="15"/>
  <c r="N31" i="15"/>
  <c r="O31" i="15" s="1"/>
  <c r="L31" i="15"/>
  <c r="M31" i="15" s="1"/>
  <c r="J31" i="15"/>
  <c r="K31" i="15" s="1"/>
  <c r="H31" i="15"/>
  <c r="I31" i="15" s="1"/>
  <c r="F31" i="15"/>
  <c r="G31" i="15" s="1"/>
  <c r="O30" i="15"/>
  <c r="M30" i="15"/>
  <c r="K30" i="15"/>
  <c r="I30" i="15"/>
  <c r="G30" i="15"/>
  <c r="N29" i="15"/>
  <c r="L29" i="15"/>
  <c r="J29" i="15"/>
  <c r="H29" i="15"/>
  <c r="F29" i="15"/>
  <c r="F34" i="15" s="1"/>
  <c r="O28" i="15"/>
  <c r="M28" i="15"/>
  <c r="K28" i="15"/>
  <c r="I28" i="15"/>
  <c r="G28" i="15"/>
  <c r="O27" i="15"/>
  <c r="M27" i="15"/>
  <c r="K27" i="15"/>
  <c r="I27" i="15"/>
  <c r="G27" i="15"/>
  <c r="O26" i="15"/>
  <c r="M26" i="15"/>
  <c r="K26" i="15"/>
  <c r="I26" i="15"/>
  <c r="G26" i="15"/>
  <c r="O25" i="15"/>
  <c r="M25" i="15"/>
  <c r="K25" i="15"/>
  <c r="I25" i="15"/>
  <c r="G25" i="15"/>
  <c r="O24" i="15"/>
  <c r="M24" i="15"/>
  <c r="K24" i="15"/>
  <c r="I24" i="15"/>
  <c r="G24" i="15"/>
  <c r="O23" i="15"/>
  <c r="M23" i="15"/>
  <c r="K23" i="15"/>
  <c r="I23" i="15"/>
  <c r="G23" i="15"/>
  <c r="O22" i="15"/>
  <c r="M22" i="15"/>
  <c r="K22" i="15"/>
  <c r="I22" i="15"/>
  <c r="G22" i="15"/>
  <c r="O21" i="15"/>
  <c r="M21" i="15"/>
  <c r="K21" i="15"/>
  <c r="I21" i="15"/>
  <c r="G21" i="15"/>
  <c r="O20" i="15"/>
  <c r="M20" i="15"/>
  <c r="K20" i="15"/>
  <c r="I20" i="15"/>
  <c r="G20" i="15"/>
  <c r="O19" i="15"/>
  <c r="M19" i="15"/>
  <c r="K19" i="15"/>
  <c r="I19" i="15"/>
  <c r="G19" i="15"/>
  <c r="O18" i="15"/>
  <c r="M18" i="15"/>
  <c r="K18" i="15"/>
  <c r="I18" i="15"/>
  <c r="G18" i="15"/>
  <c r="O17" i="15"/>
  <c r="M17" i="15"/>
  <c r="K17" i="15"/>
  <c r="I17" i="15"/>
  <c r="G17" i="15"/>
  <c r="O16" i="15"/>
  <c r="M16" i="15"/>
  <c r="K16" i="15"/>
  <c r="I16" i="15"/>
  <c r="G16" i="15"/>
  <c r="N34" i="15" l="1"/>
  <c r="J34" i="15"/>
  <c r="L34" i="15"/>
  <c r="I69" i="15"/>
  <c r="M69" i="15"/>
  <c r="G29" i="15"/>
  <c r="G37" i="15" s="1"/>
  <c r="K29" i="15"/>
  <c r="K37" i="15" s="1"/>
  <c r="O29" i="15"/>
  <c r="O37" i="15" s="1"/>
  <c r="H34" i="15"/>
  <c r="K69" i="15"/>
  <c r="I29" i="15"/>
  <c r="I37" i="15" s="1"/>
  <c r="M29" i="15"/>
  <c r="M37" i="15" s="1"/>
  <c r="G69" i="15"/>
  <c r="O69" i="15"/>
  <c r="F26" i="10"/>
  <c r="O23" i="10"/>
  <c r="M23" i="10"/>
  <c r="K23" i="10"/>
  <c r="I23" i="10"/>
  <c r="G23" i="10"/>
  <c r="T49" i="5" l="1"/>
  <c r="Q49" i="5"/>
  <c r="N49" i="5"/>
  <c r="K49" i="5"/>
  <c r="H49" i="5"/>
  <c r="T81" i="5"/>
  <c r="Q81" i="5"/>
  <c r="N81" i="5"/>
  <c r="K81" i="5"/>
  <c r="H81" i="5"/>
  <c r="H82" i="5"/>
  <c r="K82" i="5"/>
  <c r="N82" i="5"/>
  <c r="Q82" i="5"/>
  <c r="T82" i="5"/>
  <c r="T80" i="5" l="1"/>
  <c r="Q80" i="5"/>
  <c r="N80" i="5"/>
  <c r="K80" i="5"/>
  <c r="T79" i="5"/>
  <c r="Q79" i="5"/>
  <c r="N79" i="5"/>
  <c r="K79" i="5"/>
  <c r="T78" i="5"/>
  <c r="Q78" i="5"/>
  <c r="N78" i="5"/>
  <c r="K78" i="5"/>
  <c r="T77" i="5"/>
  <c r="Q77" i="5"/>
  <c r="N77" i="5"/>
  <c r="K77" i="5"/>
  <c r="T76" i="5"/>
  <c r="Q76" i="5"/>
  <c r="N76" i="5"/>
  <c r="K76" i="5"/>
  <c r="T75" i="5"/>
  <c r="Q75" i="5"/>
  <c r="N75" i="5"/>
  <c r="K75" i="5"/>
  <c r="T74" i="5"/>
  <c r="Q74" i="5"/>
  <c r="N74" i="5"/>
  <c r="K74" i="5"/>
  <c r="T94" i="5"/>
  <c r="Q94" i="5"/>
  <c r="N94" i="5"/>
  <c r="K94" i="5"/>
  <c r="H94" i="5"/>
  <c r="T93" i="5"/>
  <c r="Q93" i="5"/>
  <c r="N93" i="5"/>
  <c r="K93" i="5"/>
  <c r="H93" i="5"/>
  <c r="H76" i="5"/>
  <c r="H75" i="5"/>
  <c r="H74" i="5"/>
  <c r="H80" i="5"/>
  <c r="H79" i="5"/>
  <c r="H78" i="5"/>
  <c r="Q83" i="5" l="1"/>
  <c r="T83" i="5"/>
  <c r="O21" i="11" s="1"/>
  <c r="N83" i="5"/>
  <c r="K83" i="5"/>
  <c r="G16" i="6"/>
  <c r="H32" i="5"/>
  <c r="H33" i="5"/>
  <c r="H43" i="5"/>
  <c r="H44" i="5"/>
  <c r="H46" i="5"/>
  <c r="H48" i="5"/>
  <c r="H50" i="5"/>
  <c r="H51" i="5"/>
  <c r="H52" i="5"/>
  <c r="H53" i="5"/>
  <c r="H57" i="5"/>
  <c r="H60" i="5"/>
  <c r="H65" i="5"/>
  <c r="H90" i="5"/>
  <c r="H95" i="5"/>
  <c r="G14" i="7"/>
  <c r="G15" i="7"/>
  <c r="G20" i="7"/>
  <c r="G22" i="7"/>
  <c r="G17" i="6"/>
  <c r="G14" i="8"/>
  <c r="G15" i="8"/>
  <c r="G16" i="8"/>
  <c r="G30" i="8"/>
  <c r="G66" i="11" s="1"/>
  <c r="F114" i="11"/>
  <c r="D173" i="11"/>
  <c r="D174" i="11"/>
  <c r="D172" i="11"/>
  <c r="H19" i="5"/>
  <c r="H20" i="5"/>
  <c r="H21" i="5"/>
  <c r="H22" i="5"/>
  <c r="H23" i="5"/>
  <c r="H25" i="5"/>
  <c r="H26" i="5"/>
  <c r="H27" i="5"/>
  <c r="H28" i="5"/>
  <c r="H29" i="5"/>
  <c r="H30" i="5"/>
  <c r="H31" i="5"/>
  <c r="K25" i="5"/>
  <c r="K26" i="5"/>
  <c r="K27" i="5"/>
  <c r="K28" i="5"/>
  <c r="K29" i="5"/>
  <c r="K30" i="5"/>
  <c r="K32" i="5"/>
  <c r="K33" i="5"/>
  <c r="K31" i="5"/>
  <c r="K42" i="5"/>
  <c r="K43" i="5"/>
  <c r="K44" i="5"/>
  <c r="K45" i="5"/>
  <c r="K46" i="5"/>
  <c r="K47" i="5"/>
  <c r="K48" i="5"/>
  <c r="K50" i="5"/>
  <c r="K51" i="5"/>
  <c r="K52" i="5"/>
  <c r="K53" i="5"/>
  <c r="K54" i="5"/>
  <c r="K57" i="5"/>
  <c r="K59" i="5"/>
  <c r="K60" i="5"/>
  <c r="K61" i="5"/>
  <c r="K62" i="5"/>
  <c r="K65" i="5"/>
  <c r="K66" i="5"/>
  <c r="K89" i="5"/>
  <c r="K90" i="5"/>
  <c r="K91" i="5"/>
  <c r="K92" i="5"/>
  <c r="K95" i="5"/>
  <c r="I14" i="7"/>
  <c r="I20" i="7"/>
  <c r="I22" i="7"/>
  <c r="I16" i="6"/>
  <c r="I17" i="6"/>
  <c r="N25" i="5"/>
  <c r="N26" i="5"/>
  <c r="N27" i="5"/>
  <c r="N28" i="5"/>
  <c r="N29" i="5"/>
  <c r="N30" i="5"/>
  <c r="N32" i="5"/>
  <c r="N33" i="5"/>
  <c r="N31" i="5"/>
  <c r="N40" i="5"/>
  <c r="N41" i="5"/>
  <c r="N42" i="5"/>
  <c r="N43" i="5"/>
  <c r="N44" i="5"/>
  <c r="N45" i="5"/>
  <c r="N46" i="5"/>
  <c r="N47" i="5"/>
  <c r="N48" i="5"/>
  <c r="N50" i="5"/>
  <c r="N51" i="5"/>
  <c r="N52" i="5"/>
  <c r="N53" i="5"/>
  <c r="N54" i="5"/>
  <c r="N57" i="5"/>
  <c r="N59" i="5"/>
  <c r="N60" i="5"/>
  <c r="N61" i="5"/>
  <c r="N62" i="5"/>
  <c r="N64" i="5"/>
  <c r="N65" i="5"/>
  <c r="N66" i="5"/>
  <c r="N89" i="5"/>
  <c r="N90" i="5"/>
  <c r="N91" i="5"/>
  <c r="N92" i="5"/>
  <c r="N95" i="5"/>
  <c r="K14" i="7"/>
  <c r="K20" i="7"/>
  <c r="K22" i="7"/>
  <c r="K16" i="6"/>
  <c r="K17" i="6"/>
  <c r="Q25" i="5"/>
  <c r="Q26" i="5"/>
  <c r="Q27" i="5"/>
  <c r="Q28" i="5"/>
  <c r="Q29" i="5"/>
  <c r="Q30" i="5"/>
  <c r="Q32" i="5"/>
  <c r="Q33" i="5"/>
  <c r="Q31" i="5"/>
  <c r="Q40" i="5"/>
  <c r="Q41" i="5"/>
  <c r="Q42" i="5"/>
  <c r="Q43" i="5"/>
  <c r="Q44" i="5"/>
  <c r="Q45" i="5"/>
  <c r="Q46" i="5"/>
  <c r="Q47" i="5"/>
  <c r="Q48" i="5"/>
  <c r="Q50" i="5"/>
  <c r="Q51" i="5"/>
  <c r="Q52" i="5"/>
  <c r="Q53" i="5"/>
  <c r="Q54" i="5"/>
  <c r="Q57" i="5"/>
  <c r="Q59" i="5"/>
  <c r="Q60" i="5"/>
  <c r="Q61" i="5"/>
  <c r="Q62" i="5"/>
  <c r="Q64" i="5"/>
  <c r="Q65" i="5"/>
  <c r="Q66" i="5"/>
  <c r="Q89" i="5"/>
  <c r="Q90" i="5"/>
  <c r="Q91" i="5"/>
  <c r="Q92" i="5"/>
  <c r="Q95" i="5"/>
  <c r="M14" i="7"/>
  <c r="M20" i="7"/>
  <c r="M22" i="7"/>
  <c r="M16" i="6"/>
  <c r="M17" i="6"/>
  <c r="T33" i="5"/>
  <c r="T40" i="5"/>
  <c r="T41" i="5"/>
  <c r="T42" i="5"/>
  <c r="T43" i="5"/>
  <c r="T44" i="5"/>
  <c r="T45" i="5"/>
  <c r="T46" i="5"/>
  <c r="T47" i="5"/>
  <c r="T48" i="5"/>
  <c r="T50" i="5"/>
  <c r="T51" i="5"/>
  <c r="T52" i="5"/>
  <c r="T53" i="5"/>
  <c r="T54" i="5"/>
  <c r="T57" i="5"/>
  <c r="T59" i="5"/>
  <c r="T60" i="5"/>
  <c r="T61" i="5"/>
  <c r="T62" i="5"/>
  <c r="T64" i="5"/>
  <c r="T65" i="5"/>
  <c r="T66" i="5"/>
  <c r="T89" i="5"/>
  <c r="T90" i="5"/>
  <c r="T91" i="5"/>
  <c r="T92" i="5"/>
  <c r="T95" i="5"/>
  <c r="O14" i="7"/>
  <c r="O20" i="7"/>
  <c r="O22" i="7"/>
  <c r="O16" i="6"/>
  <c r="O17" i="6"/>
  <c r="G127" i="11"/>
  <c r="G12" i="10"/>
  <c r="G13" i="10"/>
  <c r="G14" i="10"/>
  <c r="G15" i="10"/>
  <c r="G22" i="10"/>
  <c r="G24" i="10"/>
  <c r="I127" i="11"/>
  <c r="I12" i="10"/>
  <c r="I13" i="10"/>
  <c r="I14" i="10"/>
  <c r="I15" i="10"/>
  <c r="I16" i="10"/>
  <c r="I22" i="10"/>
  <c r="I24" i="10"/>
  <c r="K127" i="11"/>
  <c r="K12" i="10"/>
  <c r="K13" i="10"/>
  <c r="K14" i="10"/>
  <c r="K15" i="10"/>
  <c r="K16" i="10"/>
  <c r="K22" i="10"/>
  <c r="K24" i="10"/>
  <c r="M127" i="11"/>
  <c r="M12" i="10"/>
  <c r="M13" i="10"/>
  <c r="M14" i="10"/>
  <c r="M15" i="10"/>
  <c r="M16" i="10"/>
  <c r="M22" i="10"/>
  <c r="M24" i="10"/>
  <c r="O127" i="11"/>
  <c r="O12" i="10"/>
  <c r="O13" i="10"/>
  <c r="O14" i="10"/>
  <c r="O15" i="10"/>
  <c r="O16" i="10"/>
  <c r="O22" i="10"/>
  <c r="O24" i="10"/>
  <c r="I14" i="8"/>
  <c r="I15" i="8"/>
  <c r="I16" i="8"/>
  <c r="I30" i="8"/>
  <c r="I66" i="11" s="1"/>
  <c r="K14" i="8"/>
  <c r="K15" i="8"/>
  <c r="K16" i="8"/>
  <c r="K30" i="8"/>
  <c r="K66" i="11" s="1"/>
  <c r="M14" i="8"/>
  <c r="M15" i="8"/>
  <c r="M16" i="8"/>
  <c r="M30" i="8"/>
  <c r="M66" i="11" s="1"/>
  <c r="O14" i="8"/>
  <c r="O15" i="8"/>
  <c r="O16" i="8"/>
  <c r="O30" i="8"/>
  <c r="O66" i="11" s="1"/>
  <c r="H114" i="11"/>
  <c r="H115" i="11" s="1"/>
  <c r="J114" i="11"/>
  <c r="J115" i="11" s="1"/>
  <c r="L114" i="11"/>
  <c r="L115" i="11" s="1"/>
  <c r="N114" i="11"/>
  <c r="G14" i="6"/>
  <c r="G15" i="6"/>
  <c r="I15" i="7"/>
  <c r="I14" i="6"/>
  <c r="I15" i="6"/>
  <c r="K15" i="7"/>
  <c r="K14" i="6"/>
  <c r="K15" i="6"/>
  <c r="M15" i="7"/>
  <c r="M14" i="6"/>
  <c r="M15" i="6"/>
  <c r="O15" i="7"/>
  <c r="O14" i="6"/>
  <c r="O15" i="6"/>
  <c r="F4" i="13"/>
  <c r="K68" i="5"/>
  <c r="N68" i="5"/>
  <c r="Q68" i="5"/>
  <c r="T68" i="5"/>
  <c r="F9" i="13"/>
  <c r="I9" i="13"/>
  <c r="H9" i="13"/>
  <c r="G9" i="13"/>
  <c r="E4" i="13"/>
  <c r="I4" i="13"/>
  <c r="I6" i="13" s="1"/>
  <c r="H4" i="13"/>
  <c r="G4" i="13"/>
  <c r="H116" i="5"/>
  <c r="H31" i="13"/>
  <c r="G31" i="13"/>
  <c r="H30" i="13"/>
  <c r="G30" i="13"/>
  <c r="H29" i="13"/>
  <c r="G29" i="13"/>
  <c r="H28" i="13"/>
  <c r="G28" i="13"/>
  <c r="F31" i="13"/>
  <c r="F30" i="13"/>
  <c r="F29" i="13"/>
  <c r="F28" i="13"/>
  <c r="C27" i="4"/>
  <c r="N7" i="10"/>
  <c r="L7" i="10"/>
  <c r="J7" i="10"/>
  <c r="H7" i="10"/>
  <c r="N6" i="10"/>
  <c r="L6" i="10"/>
  <c r="J6" i="10"/>
  <c r="H6" i="10"/>
  <c r="F6" i="10"/>
  <c r="N7" i="8"/>
  <c r="L7" i="8"/>
  <c r="J7" i="8"/>
  <c r="H7" i="8"/>
  <c r="N6" i="8"/>
  <c r="L6" i="8"/>
  <c r="J6" i="8"/>
  <c r="H6" i="8"/>
  <c r="F6" i="8"/>
  <c r="D58" i="4"/>
  <c r="F7" i="10"/>
  <c r="N127" i="11"/>
  <c r="L127" i="11"/>
  <c r="J127" i="11"/>
  <c r="H127" i="11"/>
  <c r="F127" i="11"/>
  <c r="N105" i="11"/>
  <c r="L105" i="11"/>
  <c r="J105" i="11"/>
  <c r="H105" i="11"/>
  <c r="O58" i="4"/>
  <c r="N128" i="11"/>
  <c r="O128" i="11" s="1"/>
  <c r="L128" i="11"/>
  <c r="M128" i="11" s="1"/>
  <c r="J128" i="11"/>
  <c r="K128" i="11" s="1"/>
  <c r="H128" i="11"/>
  <c r="I128" i="11" s="1"/>
  <c r="F128" i="11"/>
  <c r="G128" i="11" s="1"/>
  <c r="F119" i="11"/>
  <c r="N9" i="11"/>
  <c r="L9" i="11"/>
  <c r="J9" i="11"/>
  <c r="H9" i="11"/>
  <c r="F9" i="11"/>
  <c r="N8" i="11"/>
  <c r="L8" i="11"/>
  <c r="J8" i="11"/>
  <c r="H8" i="11"/>
  <c r="F8" i="11"/>
  <c r="F7" i="8"/>
  <c r="N75" i="11"/>
  <c r="L75" i="11"/>
  <c r="J75" i="11"/>
  <c r="H75" i="11"/>
  <c r="F75" i="11"/>
  <c r="N7" i="7"/>
  <c r="L7" i="7"/>
  <c r="J7" i="7"/>
  <c r="H7" i="7"/>
  <c r="F7" i="7"/>
  <c r="N6" i="7"/>
  <c r="L6" i="7"/>
  <c r="J6" i="7"/>
  <c r="H6" i="7"/>
  <c r="F6" i="7"/>
  <c r="N7" i="6"/>
  <c r="L7" i="6"/>
  <c r="J7" i="6"/>
  <c r="H7" i="6"/>
  <c r="F7" i="6"/>
  <c r="N6" i="6"/>
  <c r="L6" i="6"/>
  <c r="J6" i="6"/>
  <c r="H6" i="6"/>
  <c r="F6" i="6"/>
  <c r="N26" i="10"/>
  <c r="N129" i="11" s="1"/>
  <c r="L26" i="10"/>
  <c r="L129" i="11" s="1"/>
  <c r="J26" i="10"/>
  <c r="J129" i="11" s="1"/>
  <c r="H26" i="10"/>
  <c r="H129" i="11" s="1"/>
  <c r="F129" i="11"/>
  <c r="F30" i="4"/>
  <c r="F29" i="4"/>
  <c r="H29" i="4"/>
  <c r="H30" i="4"/>
  <c r="J30" i="4"/>
  <c r="J29" i="4"/>
  <c r="L29" i="4"/>
  <c r="L30" i="4"/>
  <c r="N29" i="4"/>
  <c r="N30" i="4"/>
  <c r="E60" i="2"/>
  <c r="E62" i="2" s="1"/>
  <c r="O49" i="4"/>
  <c r="M49" i="4"/>
  <c r="I49" i="4"/>
  <c r="K49" i="4"/>
  <c r="G49" i="4"/>
  <c r="G6" i="13" l="1"/>
  <c r="G7" i="13" s="1"/>
  <c r="H6" i="13"/>
  <c r="H7" i="13" s="1"/>
  <c r="F6" i="13"/>
  <c r="F7" i="13" s="1"/>
  <c r="E6" i="13"/>
  <c r="G114" i="11"/>
  <c r="F115" i="11"/>
  <c r="O114" i="11"/>
  <c r="N115" i="11"/>
  <c r="M114" i="11"/>
  <c r="M54" i="4" s="1"/>
  <c r="H60" i="2"/>
  <c r="H65" i="2" s="1"/>
  <c r="N60" i="2"/>
  <c r="N62" i="2" s="1"/>
  <c r="J60" i="2"/>
  <c r="J62" i="2" s="1"/>
  <c r="J10" i="11" s="1"/>
  <c r="K11" i="11" s="1"/>
  <c r="K114" i="11" s="1"/>
  <c r="K54" i="4" s="1"/>
  <c r="L60" i="2"/>
  <c r="L62" i="2" s="1"/>
  <c r="K34" i="11"/>
  <c r="K76" i="15"/>
  <c r="K88" i="15" s="1"/>
  <c r="K89" i="15" s="1"/>
  <c r="K105" i="15" s="1"/>
  <c r="D105" i="11"/>
  <c r="P134" i="11"/>
  <c r="O54" i="4"/>
  <c r="I23" i="7"/>
  <c r="I45" i="11" s="1"/>
  <c r="I38" i="4" s="1"/>
  <c r="O16" i="7"/>
  <c r="O42" i="11" s="1"/>
  <c r="M23" i="7"/>
  <c r="M45" i="11" s="1"/>
  <c r="I20" i="6"/>
  <c r="I54" i="11" s="1"/>
  <c r="I41" i="4" s="1"/>
  <c r="I16" i="7"/>
  <c r="I42" i="11" s="1"/>
  <c r="I37" i="4" s="1"/>
  <c r="M16" i="7"/>
  <c r="M42" i="11" s="1"/>
  <c r="M37" i="4" s="1"/>
  <c r="K16" i="7"/>
  <c r="K42" i="11" s="1"/>
  <c r="K37" i="4" s="1"/>
  <c r="O19" i="8"/>
  <c r="O61" i="11" s="1"/>
  <c r="O69" i="11" s="1"/>
  <c r="G20" i="6"/>
  <c r="G54" i="11" s="1"/>
  <c r="G41" i="4" s="1"/>
  <c r="K20" i="6"/>
  <c r="K54" i="11" s="1"/>
  <c r="K41" i="4" s="1"/>
  <c r="M26" i="10"/>
  <c r="M123" i="11" s="1"/>
  <c r="O23" i="7"/>
  <c r="O45" i="11" s="1"/>
  <c r="O38" i="4" s="1"/>
  <c r="K26" i="10"/>
  <c r="K75" i="11" s="1"/>
  <c r="M19" i="8"/>
  <c r="M61" i="11" s="1"/>
  <c r="M69" i="11" s="1"/>
  <c r="L1" i="2"/>
  <c r="O26" i="10"/>
  <c r="O123" i="11" s="1"/>
  <c r="I19" i="8"/>
  <c r="I61" i="11" s="1"/>
  <c r="I69" i="11" s="1"/>
  <c r="I26" i="10"/>
  <c r="I123" i="11" s="1"/>
  <c r="G26" i="10"/>
  <c r="G123" i="11" s="1"/>
  <c r="L8" i="7"/>
  <c r="K19" i="8"/>
  <c r="K61" i="11" s="1"/>
  <c r="K69" i="11" s="1"/>
  <c r="O20" i="6"/>
  <c r="O54" i="11" s="1"/>
  <c r="O86" i="11" s="1"/>
  <c r="M20" i="6"/>
  <c r="M54" i="11" s="1"/>
  <c r="M86" i="11" s="1"/>
  <c r="K23" i="7"/>
  <c r="K45" i="11" s="1"/>
  <c r="K38" i="4" s="1"/>
  <c r="G16" i="7"/>
  <c r="G42" i="11" s="1"/>
  <c r="G54" i="4"/>
  <c r="G19" i="8"/>
  <c r="G61" i="11" s="1"/>
  <c r="G69" i="11" s="1"/>
  <c r="G23" i="7"/>
  <c r="G45" i="11" s="1"/>
  <c r="G38" i="4" s="1"/>
  <c r="I21" i="11"/>
  <c r="P127" i="11"/>
  <c r="M21" i="11"/>
  <c r="K21" i="11"/>
  <c r="E7" i="13" l="1"/>
  <c r="I7" i="13"/>
  <c r="K7" i="13" s="1"/>
  <c r="E115" i="11"/>
  <c r="L8" i="8"/>
  <c r="L10" i="11"/>
  <c r="N8" i="8"/>
  <c r="N10" i="11"/>
  <c r="H62" i="2"/>
  <c r="F8" i="8"/>
  <c r="B65" i="2"/>
  <c r="N8" i="6"/>
  <c r="O7" i="5"/>
  <c r="Q18" i="5" s="1"/>
  <c r="L7" i="15"/>
  <c r="L7" i="5"/>
  <c r="N18" i="5" s="1"/>
  <c r="J7" i="15"/>
  <c r="N8" i="7"/>
  <c r="N7" i="15"/>
  <c r="R7" i="5"/>
  <c r="T18" i="5" s="1"/>
  <c r="G76" i="15"/>
  <c r="G100" i="15"/>
  <c r="L8" i="6"/>
  <c r="J8" i="7"/>
  <c r="G119" i="11"/>
  <c r="M119" i="11"/>
  <c r="K119" i="11"/>
  <c r="O119" i="11"/>
  <c r="J8" i="6"/>
  <c r="J8" i="8"/>
  <c r="E1" i="2"/>
  <c r="G27" i="4" s="1"/>
  <c r="N1" i="2"/>
  <c r="H19" i="2" s="1"/>
  <c r="T63" i="5"/>
  <c r="T70" i="5" s="1"/>
  <c r="T88" i="5"/>
  <c r="O76" i="15"/>
  <c r="O88" i="15" s="1"/>
  <c r="O89" i="15" s="1"/>
  <c r="O105" i="15" s="1"/>
  <c r="O34" i="11"/>
  <c r="M34" i="11"/>
  <c r="M76" i="15"/>
  <c r="M88" i="15" s="1"/>
  <c r="M89" i="15" s="1"/>
  <c r="M105" i="15" s="1"/>
  <c r="Q63" i="5"/>
  <c r="Q70" i="5" s="1"/>
  <c r="Q88" i="5"/>
  <c r="N63" i="5"/>
  <c r="N70" i="5" s="1"/>
  <c r="N88" i="5"/>
  <c r="K32" i="11"/>
  <c r="K36" i="11" s="1"/>
  <c r="K82" i="11" s="1"/>
  <c r="K109" i="15"/>
  <c r="I119" i="11"/>
  <c r="F105" i="11"/>
  <c r="H64" i="5"/>
  <c r="O41" i="4"/>
  <c r="K86" i="11"/>
  <c r="I47" i="11"/>
  <c r="I39" i="4" s="1"/>
  <c r="G74" i="15"/>
  <c r="H91" i="5"/>
  <c r="H42" i="5"/>
  <c r="I25" i="7"/>
  <c r="I86" i="11"/>
  <c r="M47" i="11"/>
  <c r="M39" i="4" s="1"/>
  <c r="I91" i="11"/>
  <c r="I92" i="11" s="1"/>
  <c r="I88" i="11"/>
  <c r="M38" i="4"/>
  <c r="M43" i="4"/>
  <c r="M88" i="11"/>
  <c r="M25" i="7"/>
  <c r="G43" i="4"/>
  <c r="G88" i="11"/>
  <c r="K91" i="11"/>
  <c r="K92" i="11" s="1"/>
  <c r="K88" i="11"/>
  <c r="O43" i="4"/>
  <c r="O88" i="11"/>
  <c r="M91" i="11"/>
  <c r="M92" i="11" s="1"/>
  <c r="I75" i="11"/>
  <c r="K25" i="7"/>
  <c r="G86" i="11"/>
  <c r="M45" i="4"/>
  <c r="M129" i="11"/>
  <c r="M56" i="4" s="1"/>
  <c r="K43" i="4"/>
  <c r="O25" i="7"/>
  <c r="M75" i="11"/>
  <c r="O91" i="11"/>
  <c r="O92" i="11" s="1"/>
  <c r="G75" i="11"/>
  <c r="K123" i="11"/>
  <c r="K45" i="4" s="1"/>
  <c r="O75" i="11"/>
  <c r="M41" i="4"/>
  <c r="I43" i="4"/>
  <c r="I129" i="11"/>
  <c r="I56" i="4" s="1"/>
  <c r="I45" i="4"/>
  <c r="G129" i="11"/>
  <c r="G56" i="4" s="1"/>
  <c r="G45" i="4"/>
  <c r="O129" i="11"/>
  <c r="O56" i="4" s="1"/>
  <c r="O45" i="4"/>
  <c r="H77" i="5"/>
  <c r="H47" i="5"/>
  <c r="G91" i="11"/>
  <c r="G92" i="11" s="1"/>
  <c r="G25" i="7"/>
  <c r="G37" i="4"/>
  <c r="G47" i="11"/>
  <c r="O37" i="4"/>
  <c r="O47" i="11"/>
  <c r="K47" i="11"/>
  <c r="K6" i="13" l="1"/>
  <c r="O98" i="11"/>
  <c r="O97" i="11"/>
  <c r="O99" i="11" s="1"/>
  <c r="H7" i="15"/>
  <c r="H10" i="11"/>
  <c r="I11" i="11" s="1"/>
  <c r="I114" i="11" s="1"/>
  <c r="I7" i="5"/>
  <c r="K18" i="5" s="1"/>
  <c r="H8" i="7"/>
  <c r="H8" i="8"/>
  <c r="F8" i="7"/>
  <c r="F8" i="6"/>
  <c r="M20" i="11"/>
  <c r="M33" i="4" s="1"/>
  <c r="Q69" i="5"/>
  <c r="K20" i="11"/>
  <c r="K33" i="4" s="1"/>
  <c r="N69" i="5"/>
  <c r="O20" i="11"/>
  <c r="O22" i="11" s="1"/>
  <c r="T69" i="5"/>
  <c r="K24" i="5"/>
  <c r="H8" i="6"/>
  <c r="F7" i="15"/>
  <c r="F7" i="5"/>
  <c r="H59" i="5"/>
  <c r="N96" i="5"/>
  <c r="N98" i="5" s="1"/>
  <c r="T96" i="5"/>
  <c r="T98" i="5" s="1"/>
  <c r="Q96" i="5"/>
  <c r="Q98" i="5" s="1"/>
  <c r="K41" i="5"/>
  <c r="K64" i="5"/>
  <c r="K40" i="5"/>
  <c r="H41" i="5"/>
  <c r="H54" i="5"/>
  <c r="H88" i="5"/>
  <c r="O120" i="11"/>
  <c r="O52" i="4" s="1"/>
  <c r="E73" i="4"/>
  <c r="O32" i="11"/>
  <c r="O36" i="11" s="1"/>
  <c r="O82" i="11" s="1"/>
  <c r="O109" i="15"/>
  <c r="M32" i="11"/>
  <c r="M36" i="11" s="1"/>
  <c r="M82" i="11" s="1"/>
  <c r="M109" i="15"/>
  <c r="I76" i="15"/>
  <c r="I88" i="15" s="1"/>
  <c r="I89" i="15" s="1"/>
  <c r="I105" i="15" s="1"/>
  <c r="K63" i="5"/>
  <c r="K88" i="5"/>
  <c r="H89" i="5"/>
  <c r="H63" i="5"/>
  <c r="I84" i="11"/>
  <c r="H62" i="5"/>
  <c r="H92" i="5"/>
  <c r="G87" i="15"/>
  <c r="H68" i="5"/>
  <c r="M84" i="11"/>
  <c r="O93" i="11"/>
  <c r="K129" i="11"/>
  <c r="K56" i="4" s="1"/>
  <c r="O124" i="11"/>
  <c r="H83" i="5"/>
  <c r="G21" i="11" s="1"/>
  <c r="K39" i="4"/>
  <c r="K84" i="11"/>
  <c r="O39" i="4"/>
  <c r="O84" i="11"/>
  <c r="G39" i="4"/>
  <c r="O115" i="11" l="1"/>
  <c r="I54" i="4"/>
  <c r="H45" i="5"/>
  <c r="H61" i="5"/>
  <c r="M22" i="11"/>
  <c r="K22" i="11"/>
  <c r="G79" i="15"/>
  <c r="G85" i="15"/>
  <c r="G99" i="15"/>
  <c r="G102" i="15" s="1"/>
  <c r="G34" i="11" s="1"/>
  <c r="G78" i="15"/>
  <c r="G77" i="15"/>
  <c r="G82" i="15"/>
  <c r="O33" i="4"/>
  <c r="H40" i="5"/>
  <c r="H66" i="5"/>
  <c r="H18" i="5"/>
  <c r="H96" i="5"/>
  <c r="H98" i="5" s="1"/>
  <c r="O24" i="11"/>
  <c r="K96" i="5"/>
  <c r="K98" i="5" s="1"/>
  <c r="K70" i="5"/>
  <c r="M24" i="11"/>
  <c r="M34" i="4" s="1"/>
  <c r="K24" i="11"/>
  <c r="K34" i="4" s="1"/>
  <c r="I102" i="15"/>
  <c r="I32" i="11"/>
  <c r="O102" i="11" l="1"/>
  <c r="G88" i="15"/>
  <c r="G32" i="11" s="1"/>
  <c r="G36" i="11" s="1"/>
  <c r="G82" i="11" s="1"/>
  <c r="I20" i="11"/>
  <c r="I33" i="4" s="1"/>
  <c r="K69" i="5"/>
  <c r="H70" i="5"/>
  <c r="I34" i="5"/>
  <c r="H34" i="5"/>
  <c r="I24" i="11"/>
  <c r="I34" i="4" s="1"/>
  <c r="I34" i="11"/>
  <c r="I36" i="11" s="1"/>
  <c r="I82" i="11" s="1"/>
  <c r="O34" i="4"/>
  <c r="I109" i="15"/>
  <c r="G24" i="11"/>
  <c r="G34" i="4" s="1"/>
  <c r="G109" i="15"/>
  <c r="I22" i="11" l="1"/>
  <c r="G89" i="15"/>
  <c r="G105" i="15" s="1"/>
  <c r="O106" i="15" s="1"/>
  <c r="O101" i="11" s="1"/>
  <c r="G20" i="11"/>
  <c r="G22" i="11" s="1"/>
  <c r="G33" i="4" s="1"/>
  <c r="H69" i="5"/>
  <c r="G17" i="11"/>
  <c r="G32" i="4" s="1"/>
  <c r="H35" i="5"/>
  <c r="O83" i="11"/>
  <c r="O104" i="11" s="1"/>
  <c r="H99" i="5"/>
  <c r="I35" i="5"/>
  <c r="L34" i="5"/>
  <c r="L35" i="5" s="1"/>
  <c r="K34" i="5"/>
  <c r="K35" i="5" s="1"/>
  <c r="K100" i="5" s="1"/>
  <c r="O37" i="11"/>
  <c r="G27" i="11" l="1"/>
  <c r="G80" i="11" s="1"/>
  <c r="H100" i="5"/>
  <c r="I17" i="11"/>
  <c r="K99" i="5"/>
  <c r="O34" i="5"/>
  <c r="O35" i="5" s="1"/>
  <c r="N34" i="5"/>
  <c r="N35" i="5" s="1"/>
  <c r="N100" i="5" s="1"/>
  <c r="O48" i="4"/>
  <c r="G35" i="4" l="1"/>
  <c r="K17" i="11"/>
  <c r="N99" i="5"/>
  <c r="T34" i="5"/>
  <c r="T35" i="5" s="1"/>
  <c r="T100" i="5" s="1"/>
  <c r="R34" i="5"/>
  <c r="R35" i="5" s="1"/>
  <c r="Q34" i="5"/>
  <c r="Q35" i="5" s="1"/>
  <c r="Q100" i="5" s="1"/>
  <c r="I32" i="4"/>
  <c r="I27" i="11"/>
  <c r="I80" i="11" s="1"/>
  <c r="G89" i="11"/>
  <c r="G105" i="11" s="1"/>
  <c r="T101" i="5" l="1"/>
  <c r="O100" i="11" s="1"/>
  <c r="G47" i="4"/>
  <c r="O17" i="11"/>
  <c r="T99" i="5"/>
  <c r="I35" i="4"/>
  <c r="M17" i="11"/>
  <c r="Q99" i="5"/>
  <c r="K32" i="4"/>
  <c r="K27" i="11"/>
  <c r="K80" i="11" s="1"/>
  <c r="I89" i="11" l="1"/>
  <c r="I105" i="11" s="1"/>
  <c r="I47" i="4" s="1"/>
  <c r="K89" i="11"/>
  <c r="K35" i="4"/>
  <c r="M32" i="4"/>
  <c r="M27" i="11"/>
  <c r="M80" i="11" s="1"/>
  <c r="O32" i="4"/>
  <c r="O27" i="11"/>
  <c r="O80" i="11" s="1"/>
  <c r="O35" i="4" l="1"/>
  <c r="M89" i="11"/>
  <c r="M105" i="11" s="1"/>
  <c r="M47" i="4" s="1"/>
  <c r="M35" i="4"/>
  <c r="O28" i="11"/>
  <c r="K105" i="11"/>
  <c r="K47" i="4" s="1"/>
  <c r="O81" i="11" l="1"/>
  <c r="O90" i="11" l="1"/>
  <c r="O109" i="11" s="1"/>
  <c r="O103" i="11"/>
  <c r="O105" i="11"/>
  <c r="O47" i="4" s="1"/>
  <c r="G107" i="11" l="1"/>
  <c r="B108" i="11" s="1"/>
  <c r="B110" i="11"/>
  <c r="O106" i="11"/>
  <c r="O50" i="4" s="1"/>
  <c r="O111" i="11" l="1"/>
  <c r="G147" i="11" s="1"/>
  <c r="K147" i="11"/>
  <c r="J156" i="11"/>
  <c r="O145" i="11" l="1"/>
  <c r="O156" i="11" s="1"/>
  <c r="O147" i="11"/>
  <c r="O57" i="4"/>
  <c r="I170" i="11"/>
  <c r="M170" i="11" s="1"/>
  <c r="O171" i="11" s="1"/>
  <c r="O176" i="11" l="1"/>
  <c r="O59" i="4"/>
  <c r="B156" i="11"/>
  <c r="D171" i="11"/>
  <c r="O177" i="11"/>
  <c r="O60" i="4" s="1"/>
  <c r="M177" i="11"/>
  <c r="G60" i="4" s="1"/>
  <c r="B177" i="11"/>
  <c r="M17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tc={4ABB81C9-3CBE-CA43-8456-D1FEFC4A8249}</author>
    <author>Mareels, Werner</author>
  </authors>
  <commentList>
    <comment ref="L4" authorId="0" shapeId="0" xr:uid="{00000000-0006-0000-0000-000001000000}">
      <text>
        <r>
          <rPr>
            <b/>
            <sz val="9"/>
            <color rgb="FF000000"/>
            <rFont val="Tahoma"/>
            <family val="2"/>
          </rPr>
          <t>PM: Dit veld is voorbehouden voor PM</t>
        </r>
        <r>
          <rPr>
            <sz val="9"/>
            <color rgb="FF000000"/>
            <rFont val="Tahoma"/>
            <family val="2"/>
          </rPr>
          <t xml:space="preserve">
</t>
        </r>
      </text>
    </comment>
    <comment ref="L9" authorId="0" shapeId="0" xr:uid="{00000000-0006-0000-0000-000002000000}">
      <text>
        <r>
          <rPr>
            <b/>
            <sz val="9"/>
            <color rgb="FF000000"/>
            <rFont val="Tahoma"/>
            <family val="2"/>
          </rPr>
          <t>PM: Dit veld is voorbehouden voor PM</t>
        </r>
        <r>
          <rPr>
            <sz val="9"/>
            <color rgb="FF000000"/>
            <rFont val="Tahoma"/>
            <family val="2"/>
          </rPr>
          <t xml:space="preserve">
</t>
        </r>
      </text>
    </comment>
    <comment ref="L12" authorId="0" shapeId="0" xr:uid="{00000000-0006-0000-0000-000003000000}">
      <text>
        <r>
          <rPr>
            <b/>
            <sz val="9"/>
            <color rgb="FF000000"/>
            <rFont val="Tahoma"/>
            <family val="2"/>
          </rPr>
          <t>PM: dit vak is voorbehouden voor PM</t>
        </r>
        <r>
          <rPr>
            <sz val="9"/>
            <color rgb="FF000000"/>
            <rFont val="Tahoma"/>
            <family val="2"/>
          </rPr>
          <t xml:space="preserve">
</t>
        </r>
      </text>
    </comment>
    <comment ref="D19" authorId="0" shapeId="0" xr:uid="{00000000-0006-0000-0000-000004000000}">
      <text>
        <r>
          <rPr>
            <b/>
            <sz val="9"/>
            <color rgb="FF000000"/>
            <rFont val="Tahoma"/>
            <family val="2"/>
          </rPr>
          <t>PM: dit is de datum waarop dit formulier wordt ingevuld en doorgestuurd naar PM</t>
        </r>
        <r>
          <rPr>
            <sz val="9"/>
            <color rgb="FF000000"/>
            <rFont val="Tahoma"/>
            <family val="2"/>
          </rPr>
          <t xml:space="preserve">
</t>
        </r>
      </text>
    </comment>
    <comment ref="E36" authorId="1" shapeId="0" xr:uid="{00000000-0006-0000-0000-000005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37" authorId="2" shapeId="0" xr:uid="{4ABB81C9-3CBE-CA43-8456-D1FEFC4A8249}">
      <text>
        <t>[Opmerkingenthread]
U kunt deze opmerkingenthread lezen in uw versie van Excel. Eventuele wijzigingen aan de thread gaan echter verloren als het bestand wordt geopend in een nieuwere versie van Excel. Meer informatie: https://go.microsoft.com/fwlink/?linkid=870924
Opmerking:
    Zet hier een kruisje als je reeds lid bent van vtbKultuur | ProMusica².</t>
      </text>
    </comment>
    <comment ref="E38" authorId="1" shapeId="0" xr:uid="{00000000-0006-0000-0000-000006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lid wenst te worden van vtbKultuur via </t>
        </r>
        <r>
          <rPr>
            <b/>
            <sz val="10"/>
            <color rgb="FF000000"/>
            <rFont val="Arial"/>
            <family val="2"/>
          </rPr>
          <t xml:space="preserve">Pro Musica²	</t>
        </r>
      </text>
    </comment>
    <comment ref="E41" authorId="1" shapeId="0" xr:uid="{00000000-0006-0000-0000-000007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2" authorId="1" shapeId="0" xr:uid="{00000000-0006-0000-0000-000008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3" authorId="1" shapeId="0" xr:uid="{00000000-0006-0000-0000-000009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4" authorId="1" shapeId="0" xr:uid="{00000000-0006-0000-0000-00000A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5" authorId="1" shapeId="0" xr:uid="{00000000-0006-0000-0000-00000B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6" authorId="1" shapeId="0" xr:uid="{00000000-0006-0000-0000-00000C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7" authorId="1" shapeId="0" xr:uid="{00000000-0006-0000-0000-00000D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8" authorId="1" shapeId="0" xr:uid="{00000000-0006-0000-0000-00000E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E49" authorId="1" shapeId="0" xr:uid="{00000000-0006-0000-0000-00000F000000}">
      <text>
        <r>
          <rPr>
            <b/>
            <sz val="10"/>
            <color rgb="FF000000"/>
            <rFont val="Tahoma"/>
            <family val="2"/>
          </rPr>
          <t>Werner Mareels:</t>
        </r>
        <r>
          <rPr>
            <sz val="10"/>
            <color rgb="FF000000"/>
            <rFont val="Tahoma"/>
            <family val="2"/>
          </rPr>
          <t xml:space="preserve">
</t>
        </r>
        <r>
          <rPr>
            <sz val="10"/>
            <color rgb="FF000000"/>
            <rFont val="Tahoma"/>
            <family val="2"/>
          </rPr>
          <t xml:space="preserve">Zet hier een kruisje als je een lidkaart van vtbKultuur hebt.
</t>
        </r>
      </text>
    </comment>
    <comment ref="F61" authorId="0" shapeId="0" xr:uid="{00000000-0006-0000-0000-000010000000}">
      <text>
        <r>
          <rPr>
            <sz val="9"/>
            <color rgb="FF000000"/>
            <rFont val="Tahoma"/>
            <family val="2"/>
          </rPr>
          <t>Bij studenten vanaf 18 jaar moet er hier een x getypt worden.</t>
        </r>
      </text>
    </comment>
    <comment ref="H61" authorId="0" shapeId="0" xr:uid="{00000000-0006-0000-0000-000011000000}">
      <text>
        <r>
          <rPr>
            <sz val="9"/>
            <color rgb="FF000000"/>
            <rFont val="Tahoma"/>
            <family val="2"/>
          </rPr>
          <t xml:space="preserve">Bij studenten vanaf 18 jaar moet er hier een x getypt worden.
</t>
        </r>
      </text>
    </comment>
    <comment ref="J61" authorId="0" shapeId="0" xr:uid="{00000000-0006-0000-0000-000012000000}">
      <text>
        <r>
          <rPr>
            <sz val="9"/>
            <color indexed="81"/>
            <rFont val="Tahoma"/>
            <family val="2"/>
          </rPr>
          <t xml:space="preserve">Bij studenten vanaf 18 jaar moet er hier een x getypt worden.
</t>
        </r>
      </text>
    </comment>
    <comment ref="L61" authorId="0" shapeId="0" xr:uid="{00000000-0006-0000-0000-000013000000}">
      <text>
        <r>
          <rPr>
            <sz val="9"/>
            <color indexed="81"/>
            <rFont val="Tahoma"/>
            <family val="2"/>
          </rPr>
          <t>Bij studenten vanaf 18 jaar moet er hier een x getypt worden.</t>
        </r>
      </text>
    </comment>
    <comment ref="N61" authorId="0" shapeId="0" xr:uid="{00000000-0006-0000-0000-000014000000}">
      <text>
        <r>
          <rPr>
            <sz val="9"/>
            <color indexed="81"/>
            <rFont val="Tahoma"/>
            <family val="2"/>
          </rPr>
          <t xml:space="preserve">Bij studenten vanaf 18 jaar moet er hier een x getypt worden.
</t>
        </r>
      </text>
    </comment>
    <comment ref="G64" authorId="3" shapeId="0" xr:uid="{00000000-0006-0000-0000-000015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I64" authorId="3" shapeId="0" xr:uid="{00000000-0006-0000-0000-000016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K64" authorId="3" shapeId="0" xr:uid="{00000000-0006-0000-0000-000017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M64" authorId="3" shapeId="0" xr:uid="{00000000-0006-0000-0000-000018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O64" authorId="3" shapeId="0" xr:uid="{00000000-0006-0000-0000-000019000000}">
      <text>
        <r>
          <rPr>
            <b/>
            <sz val="9"/>
            <color rgb="FF000000"/>
            <rFont val="Tahoma"/>
            <family val="2"/>
          </rPr>
          <t>Mareels, Werner:</t>
        </r>
        <r>
          <rPr>
            <sz val="9"/>
            <color rgb="FF000000"/>
            <rFont val="Tahoma"/>
            <family val="2"/>
          </rPr>
          <t xml:space="preserve">
</t>
        </r>
        <r>
          <rPr>
            <sz val="9"/>
            <color rgb="FF000000"/>
            <rFont val="Tahoma"/>
            <family val="2"/>
          </rPr>
          <t>Geef hier het jaartal in 4 cijfers.</t>
        </r>
      </text>
    </comment>
    <comment ref="F67" authorId="1" shapeId="0" xr:uid="{00000000-0006-0000-0000-00001A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G67" authorId="1" shapeId="0" xr:uid="{00000000-0006-0000-0000-00001B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H67" authorId="1" shapeId="0" xr:uid="{00000000-0006-0000-0000-00001C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I67" authorId="1" shapeId="0" xr:uid="{00000000-0006-0000-0000-00001D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J67" authorId="1" shapeId="0" xr:uid="{00000000-0006-0000-0000-00001E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K67" authorId="1" shapeId="0" xr:uid="{00000000-0006-0000-0000-00001F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L67" authorId="1" shapeId="0" xr:uid="{00000000-0006-0000-0000-000020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M67" authorId="1" shapeId="0" xr:uid="{00000000-0006-0000-0000-000021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 ref="N67" authorId="1" shapeId="0" xr:uid="{00000000-0006-0000-0000-000022000000}">
      <text>
        <r>
          <rPr>
            <b/>
            <sz val="10"/>
            <color rgb="FF000000"/>
            <rFont val="Tahoma"/>
            <family val="2"/>
          </rPr>
          <t>Werner Mareels:</t>
        </r>
        <r>
          <rPr>
            <sz val="10"/>
            <color rgb="FF000000"/>
            <rFont val="Tahoma"/>
            <family val="2"/>
          </rPr>
          <t xml:space="preserve">
</t>
        </r>
        <r>
          <rPr>
            <sz val="10"/>
            <color rgb="FF000000"/>
            <rFont val="Tahoma"/>
            <family val="2"/>
          </rPr>
          <t xml:space="preserve">Zet een kruis indien één van bovengenoemde situaties zich voordoet </t>
        </r>
      </text>
    </comment>
    <comment ref="O67" authorId="1" shapeId="0" xr:uid="{00000000-0006-0000-0000-000023000000}">
      <text>
        <r>
          <rPr>
            <b/>
            <sz val="10"/>
            <color rgb="FF000000"/>
            <rFont val="Tahoma"/>
            <family val="2"/>
          </rPr>
          <t>Werner Mareels:</t>
        </r>
        <r>
          <rPr>
            <sz val="10"/>
            <color rgb="FF000000"/>
            <rFont val="Tahoma"/>
            <family val="2"/>
          </rPr>
          <t xml:space="preserve">
</t>
        </r>
        <r>
          <rPr>
            <sz val="10"/>
            <color rgb="FF000000"/>
            <rFont val="Tahoma"/>
            <family val="2"/>
          </rPr>
          <t xml:space="preserve">Geef aan welke specifieke situatie op u van toepassing is
</t>
        </r>
        <r>
          <rPr>
            <sz val="10"/>
            <color rgb="FF000000"/>
            <rFont val="Tahoma"/>
            <family val="2"/>
          </rPr>
          <t xml:space="preserve">(zie nummer hierboven)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F18" authorId="0" shapeId="0" xr:uid="{00000000-0006-0000-0100-000001000000}">
      <text>
        <r>
          <rPr>
            <b/>
            <sz val="9"/>
            <color rgb="FF000000"/>
            <rFont val="Tahoma"/>
            <family val="2"/>
          </rPr>
          <t>Als deze activiteit gekozen wordt moet er x getypt worden.</t>
        </r>
      </text>
    </comment>
    <comment ref="I18" authorId="0" shapeId="0" xr:uid="{00000000-0006-0000-0100-000002000000}">
      <text>
        <r>
          <rPr>
            <b/>
            <sz val="9"/>
            <color rgb="FF000000"/>
            <rFont val="Tahoma"/>
            <family val="2"/>
          </rPr>
          <t>Als deze activiteit gekozen wordt moet er x getypt worden.</t>
        </r>
      </text>
    </comment>
    <comment ref="L18" authorId="0" shapeId="0" xr:uid="{00000000-0006-0000-0100-000003000000}">
      <text>
        <r>
          <rPr>
            <b/>
            <sz val="9"/>
            <color rgb="FF000000"/>
            <rFont val="Tahoma"/>
            <family val="2"/>
          </rPr>
          <t>Als deze activiteit gekozen wordt moet er x getypt worden.</t>
        </r>
      </text>
    </comment>
    <comment ref="O18" authorId="0" shapeId="0" xr:uid="{00000000-0006-0000-0100-000004000000}">
      <text>
        <r>
          <rPr>
            <b/>
            <sz val="9"/>
            <color rgb="FF000000"/>
            <rFont val="Tahoma"/>
            <family val="2"/>
          </rPr>
          <t>Als deze activiteit gekozen wordt moet er x getypt worden.</t>
        </r>
      </text>
    </comment>
    <comment ref="F19" authorId="0" shapeId="0" xr:uid="{00000000-0006-0000-0100-000006000000}">
      <text>
        <r>
          <rPr>
            <b/>
            <sz val="9"/>
            <color indexed="81"/>
            <rFont val="Tahoma"/>
            <family val="2"/>
          </rPr>
          <t>Als deze activiteit gekozen wordt moet er x getypt worden.</t>
        </r>
      </text>
    </comment>
    <comment ref="I19" authorId="0" shapeId="0" xr:uid="{00000000-0006-0000-0100-000007000000}">
      <text>
        <r>
          <rPr>
            <b/>
            <sz val="9"/>
            <color indexed="81"/>
            <rFont val="Tahoma"/>
            <family val="2"/>
          </rPr>
          <t>Als deze activiteit gekozen wordt moet er x getypt worden.</t>
        </r>
      </text>
    </comment>
    <comment ref="L19" authorId="0" shapeId="0" xr:uid="{00000000-0006-0000-0100-000008000000}">
      <text>
        <r>
          <rPr>
            <b/>
            <sz val="9"/>
            <color indexed="81"/>
            <rFont val="Tahoma"/>
            <family val="2"/>
          </rPr>
          <t>Als deze activiteit gekozen wordt moet er x getypt worden.</t>
        </r>
      </text>
    </comment>
    <comment ref="O19" authorId="0" shapeId="0" xr:uid="{00000000-0006-0000-0100-000009000000}">
      <text>
        <r>
          <rPr>
            <b/>
            <sz val="9"/>
            <color indexed="81"/>
            <rFont val="Tahoma"/>
            <family val="2"/>
          </rPr>
          <t>Als deze activiteit gekozen wordt moet er x getypt worden.</t>
        </r>
      </text>
    </comment>
    <comment ref="F20" authorId="0" shapeId="0" xr:uid="{00000000-0006-0000-0100-00000B000000}">
      <text>
        <r>
          <rPr>
            <b/>
            <sz val="9"/>
            <color indexed="81"/>
            <rFont val="Tahoma"/>
            <family val="2"/>
          </rPr>
          <t>Als deze activiteit gekozen wordt moet er x getypt worden.</t>
        </r>
      </text>
    </comment>
    <comment ref="I20" authorId="0" shapeId="0" xr:uid="{00000000-0006-0000-0100-00000C000000}">
      <text>
        <r>
          <rPr>
            <b/>
            <sz val="9"/>
            <color indexed="81"/>
            <rFont val="Tahoma"/>
            <family val="2"/>
          </rPr>
          <t>Als deze activiteit gekozen wordt moet er x getypt worden.</t>
        </r>
      </text>
    </comment>
    <comment ref="L20" authorId="0" shapeId="0" xr:uid="{00000000-0006-0000-0100-00000D000000}">
      <text>
        <r>
          <rPr>
            <b/>
            <sz val="9"/>
            <color indexed="81"/>
            <rFont val="Tahoma"/>
            <family val="2"/>
          </rPr>
          <t>Als deze activiteit gekozen wordt moet er x getypt worden.</t>
        </r>
      </text>
    </comment>
    <comment ref="O20" authorId="0" shapeId="0" xr:uid="{00000000-0006-0000-0100-00000E000000}">
      <text>
        <r>
          <rPr>
            <b/>
            <sz val="9"/>
            <color indexed="81"/>
            <rFont val="Tahoma"/>
            <family val="2"/>
          </rPr>
          <t>Als deze activiteit gekozen wordt moet er x getypt worden.</t>
        </r>
      </text>
    </comment>
    <comment ref="F21" authorId="0" shapeId="0" xr:uid="{00000000-0006-0000-0100-000010000000}">
      <text>
        <r>
          <rPr>
            <b/>
            <sz val="9"/>
            <color rgb="FF000000"/>
            <rFont val="Tahoma"/>
            <family val="2"/>
          </rPr>
          <t>Als deze activiteit gekozen wordt moet er x getypt worden.</t>
        </r>
      </text>
    </comment>
    <comment ref="I21" authorId="0" shapeId="0" xr:uid="{00000000-0006-0000-0100-000011000000}">
      <text>
        <r>
          <rPr>
            <b/>
            <sz val="9"/>
            <color indexed="81"/>
            <rFont val="Tahoma"/>
            <family val="2"/>
          </rPr>
          <t>Als deze activiteit gekozen wordt moet er x getypt worden.</t>
        </r>
      </text>
    </comment>
    <comment ref="L21" authorId="0" shapeId="0" xr:uid="{00000000-0006-0000-0100-000012000000}">
      <text>
        <r>
          <rPr>
            <b/>
            <sz val="9"/>
            <color indexed="81"/>
            <rFont val="Tahoma"/>
            <family val="2"/>
          </rPr>
          <t>Als deze activiteit gekozen wordt moet er x getypt worden.</t>
        </r>
      </text>
    </comment>
    <comment ref="O21" authorId="0" shapeId="0" xr:uid="{00000000-0006-0000-0100-000013000000}">
      <text>
        <r>
          <rPr>
            <b/>
            <sz val="9"/>
            <color indexed="81"/>
            <rFont val="Tahoma"/>
            <family val="2"/>
          </rPr>
          <t>Als deze activiteit gekozen wordt moet er x getypt worden.</t>
        </r>
      </text>
    </comment>
    <comment ref="F22" authorId="0" shapeId="0" xr:uid="{00000000-0006-0000-0100-000015000000}">
      <text>
        <r>
          <rPr>
            <b/>
            <sz val="9"/>
            <color indexed="81"/>
            <rFont val="Tahoma"/>
            <family val="2"/>
          </rPr>
          <t>Als deze activiteit gekozen wordt moet er x getypt worden.</t>
        </r>
      </text>
    </comment>
    <comment ref="I22" authorId="0" shapeId="0" xr:uid="{00000000-0006-0000-0100-000016000000}">
      <text>
        <r>
          <rPr>
            <b/>
            <sz val="9"/>
            <color indexed="81"/>
            <rFont val="Tahoma"/>
            <family val="2"/>
          </rPr>
          <t>Als deze activiteit gekozen wordt moet er x getypt worden.</t>
        </r>
      </text>
    </comment>
    <comment ref="L22" authorId="0" shapeId="0" xr:uid="{00000000-0006-0000-0100-000017000000}">
      <text>
        <r>
          <rPr>
            <b/>
            <sz val="9"/>
            <color indexed="81"/>
            <rFont val="Tahoma"/>
            <family val="2"/>
          </rPr>
          <t>Als deze activiteit gekozen wordt moet er x getypt worden.</t>
        </r>
      </text>
    </comment>
    <comment ref="O22" authorId="0" shapeId="0" xr:uid="{00000000-0006-0000-0100-000018000000}">
      <text>
        <r>
          <rPr>
            <b/>
            <sz val="9"/>
            <color indexed="81"/>
            <rFont val="Tahoma"/>
            <family val="2"/>
          </rPr>
          <t>Als deze activiteit gekozen wordt moet er x getypt worden.</t>
        </r>
      </text>
    </comment>
    <comment ref="F23" authorId="0" shapeId="0" xr:uid="{00000000-0006-0000-0100-00001A000000}">
      <text>
        <r>
          <rPr>
            <b/>
            <sz val="9"/>
            <color indexed="81"/>
            <rFont val="Tahoma"/>
            <family val="2"/>
          </rPr>
          <t>Als deze activiteit gekozen wordt moet er x getypt worden.</t>
        </r>
      </text>
    </comment>
    <comment ref="I23" authorId="0" shapeId="0" xr:uid="{00000000-0006-0000-0100-00001B000000}">
      <text>
        <r>
          <rPr>
            <b/>
            <sz val="9"/>
            <color indexed="81"/>
            <rFont val="Tahoma"/>
            <family val="2"/>
          </rPr>
          <t>Als deze activiteit gekozen wordt moet er x getypt worden.</t>
        </r>
      </text>
    </comment>
    <comment ref="L23" authorId="0" shapeId="0" xr:uid="{00000000-0006-0000-0100-00001C000000}">
      <text>
        <r>
          <rPr>
            <b/>
            <sz val="9"/>
            <color indexed="81"/>
            <rFont val="Tahoma"/>
            <family val="2"/>
          </rPr>
          <t>Als deze activiteit gekozen wordt moet er x getypt worden.</t>
        </r>
      </text>
    </comment>
    <comment ref="O23" authorId="0" shapeId="0" xr:uid="{00000000-0006-0000-0100-00001D000000}">
      <text>
        <r>
          <rPr>
            <b/>
            <sz val="9"/>
            <color indexed="81"/>
            <rFont val="Tahoma"/>
            <family val="2"/>
          </rPr>
          <t>Als deze activiteit gekozen wordt moet er x getypt worden.</t>
        </r>
      </text>
    </comment>
    <comment ref="F24" authorId="0" shapeId="0" xr:uid="{00000000-0006-0000-0100-00001F000000}">
      <text>
        <r>
          <rPr>
            <b/>
            <sz val="9"/>
            <color rgb="FF000000"/>
            <rFont val="Tahoma"/>
            <family val="2"/>
          </rPr>
          <t>Als deze activiteit gekozen wordt moet er x getypt worden.</t>
        </r>
      </text>
    </comment>
    <comment ref="I24" authorId="0" shapeId="0" xr:uid="{00000000-0006-0000-0100-000020000000}">
      <text>
        <r>
          <rPr>
            <b/>
            <sz val="9"/>
            <color rgb="FF000000"/>
            <rFont val="Tahoma"/>
            <family val="2"/>
          </rPr>
          <t>Als deze activiteit gekozen wordt moet er x getypt worden.</t>
        </r>
      </text>
    </comment>
    <comment ref="L24" authorId="0" shapeId="0" xr:uid="{00000000-0006-0000-0100-000021000000}">
      <text>
        <r>
          <rPr>
            <b/>
            <sz val="9"/>
            <color indexed="81"/>
            <rFont val="Tahoma"/>
            <family val="2"/>
          </rPr>
          <t>Als deze activiteit gekozen wordt moet er x getypt worden.</t>
        </r>
      </text>
    </comment>
    <comment ref="O24" authorId="0" shapeId="0" xr:uid="{00000000-0006-0000-0100-000022000000}">
      <text>
        <r>
          <rPr>
            <b/>
            <sz val="9"/>
            <color rgb="FF000000"/>
            <rFont val="Tahoma"/>
            <family val="2"/>
          </rPr>
          <t>Als deze activiteit gekozen wordt moet er x getypt worden.</t>
        </r>
      </text>
    </comment>
    <comment ref="F25" authorId="0" shapeId="0" xr:uid="{00000000-0006-0000-0100-000024000000}">
      <text>
        <r>
          <rPr>
            <b/>
            <sz val="9"/>
            <color indexed="81"/>
            <rFont val="Tahoma"/>
            <family val="2"/>
          </rPr>
          <t>Als deze activiteit gekozen wordt moet er x getypt worden.</t>
        </r>
      </text>
    </comment>
    <comment ref="I25" authorId="0" shapeId="0" xr:uid="{00000000-0006-0000-0100-000025000000}">
      <text>
        <r>
          <rPr>
            <b/>
            <sz val="9"/>
            <color indexed="81"/>
            <rFont val="Tahoma"/>
            <family val="2"/>
          </rPr>
          <t>Als deze activiteit gekozen wordt moet er x getypt worden.</t>
        </r>
      </text>
    </comment>
    <comment ref="L25" authorId="0" shapeId="0" xr:uid="{00000000-0006-0000-0100-000026000000}">
      <text>
        <r>
          <rPr>
            <b/>
            <sz val="9"/>
            <color indexed="81"/>
            <rFont val="Tahoma"/>
            <family val="2"/>
          </rPr>
          <t>Als deze activiteit gekozen wordt moet er x getypt worden.</t>
        </r>
      </text>
    </comment>
    <comment ref="O25" authorId="0" shapeId="0" xr:uid="{00000000-0006-0000-0100-000027000000}">
      <text>
        <r>
          <rPr>
            <b/>
            <sz val="9"/>
            <color indexed="81"/>
            <rFont val="Tahoma"/>
            <family val="2"/>
          </rPr>
          <t>Als deze activiteit gekozen wordt moet er x getypt worden.</t>
        </r>
      </text>
    </comment>
    <comment ref="F26" authorId="0" shapeId="0" xr:uid="{00000000-0006-0000-0100-000029000000}">
      <text>
        <r>
          <rPr>
            <b/>
            <sz val="9"/>
            <color indexed="81"/>
            <rFont val="Tahoma"/>
            <family val="2"/>
          </rPr>
          <t>Als deze activiteit gekozen wordt moet er x getypt worden.</t>
        </r>
      </text>
    </comment>
    <comment ref="I26" authorId="0" shapeId="0" xr:uid="{00000000-0006-0000-0100-00002A000000}">
      <text>
        <r>
          <rPr>
            <b/>
            <sz val="9"/>
            <color indexed="81"/>
            <rFont val="Tahoma"/>
            <family val="2"/>
          </rPr>
          <t>Als deze activiteit gekozen wordt moet er x getypt worden.</t>
        </r>
      </text>
    </comment>
    <comment ref="L26" authorId="0" shapeId="0" xr:uid="{00000000-0006-0000-0100-00002B000000}">
      <text>
        <r>
          <rPr>
            <b/>
            <sz val="9"/>
            <color indexed="81"/>
            <rFont val="Tahoma"/>
            <family val="2"/>
          </rPr>
          <t>Als deze activiteit gekozen wordt moet er x getypt worden.</t>
        </r>
      </text>
    </comment>
    <comment ref="O26" authorId="0" shapeId="0" xr:uid="{00000000-0006-0000-0100-00002C000000}">
      <text>
        <r>
          <rPr>
            <b/>
            <sz val="9"/>
            <color indexed="81"/>
            <rFont val="Tahoma"/>
            <family val="2"/>
          </rPr>
          <t>Als deze activiteit gekozen wordt moet er x getypt worden.</t>
        </r>
      </text>
    </comment>
    <comment ref="F27" authorId="0" shapeId="0" xr:uid="{00000000-0006-0000-0100-00002E000000}">
      <text>
        <r>
          <rPr>
            <b/>
            <sz val="9"/>
            <color indexed="81"/>
            <rFont val="Tahoma"/>
            <family val="2"/>
          </rPr>
          <t>Als deze activiteit gekozen wordt moet er x getypt worden.</t>
        </r>
      </text>
    </comment>
    <comment ref="I27" authorId="0" shapeId="0" xr:uid="{00000000-0006-0000-0100-00002F000000}">
      <text>
        <r>
          <rPr>
            <b/>
            <sz val="9"/>
            <color indexed="81"/>
            <rFont val="Tahoma"/>
            <family val="2"/>
          </rPr>
          <t>Als deze activiteit gekozen wordt moet er x getypt worden.</t>
        </r>
      </text>
    </comment>
    <comment ref="L27" authorId="0" shapeId="0" xr:uid="{00000000-0006-0000-0100-000030000000}">
      <text>
        <r>
          <rPr>
            <b/>
            <sz val="9"/>
            <color indexed="81"/>
            <rFont val="Tahoma"/>
            <family val="2"/>
          </rPr>
          <t>Als deze activiteit gekozen wordt moet er x getypt worden.</t>
        </r>
      </text>
    </comment>
    <comment ref="O27" authorId="0" shapeId="0" xr:uid="{00000000-0006-0000-0100-000031000000}">
      <text>
        <r>
          <rPr>
            <b/>
            <sz val="9"/>
            <color indexed="81"/>
            <rFont val="Tahoma"/>
            <family val="2"/>
          </rPr>
          <t>Als deze activiteit gekozen wordt moet er x getypt worden.</t>
        </r>
      </text>
    </comment>
    <comment ref="F28" authorId="0" shapeId="0" xr:uid="{00000000-0006-0000-0100-000033000000}">
      <text>
        <r>
          <rPr>
            <b/>
            <sz val="9"/>
            <color rgb="FF000000"/>
            <rFont val="Tahoma"/>
            <family val="2"/>
          </rPr>
          <t>Als deze activiteit gekozen wordt moet er x getypt worden.</t>
        </r>
      </text>
    </comment>
    <comment ref="I28" authorId="0" shapeId="0" xr:uid="{00000000-0006-0000-0100-000034000000}">
      <text>
        <r>
          <rPr>
            <b/>
            <sz val="9"/>
            <color indexed="81"/>
            <rFont val="Tahoma"/>
            <family val="2"/>
          </rPr>
          <t>Als deze activiteit gekozen wordt moet er x getypt worden.</t>
        </r>
      </text>
    </comment>
    <comment ref="L28" authorId="0" shapeId="0" xr:uid="{00000000-0006-0000-0100-000035000000}">
      <text>
        <r>
          <rPr>
            <b/>
            <sz val="9"/>
            <color indexed="81"/>
            <rFont val="Tahoma"/>
            <family val="2"/>
          </rPr>
          <t>Als deze activiteit gekozen wordt moet er x getypt worden.</t>
        </r>
      </text>
    </comment>
    <comment ref="O28" authorId="0" shapeId="0" xr:uid="{00000000-0006-0000-0100-000036000000}">
      <text>
        <r>
          <rPr>
            <b/>
            <sz val="9"/>
            <color indexed="81"/>
            <rFont val="Tahoma"/>
            <family val="2"/>
          </rPr>
          <t>Als deze activiteit gekozen wordt moet er x getypt worden.</t>
        </r>
      </text>
    </comment>
    <comment ref="F29" authorId="0" shapeId="0" xr:uid="{00000000-0006-0000-0100-000038000000}">
      <text>
        <r>
          <rPr>
            <b/>
            <sz val="9"/>
            <color rgb="FF000000"/>
            <rFont val="Tahoma"/>
            <family val="2"/>
          </rPr>
          <t>Als deze activiteit gekozen wordt moet er x getypt worden.</t>
        </r>
      </text>
    </comment>
    <comment ref="I29" authorId="0" shapeId="0" xr:uid="{00000000-0006-0000-0100-000039000000}">
      <text>
        <r>
          <rPr>
            <b/>
            <sz val="9"/>
            <color indexed="81"/>
            <rFont val="Tahoma"/>
            <family val="2"/>
          </rPr>
          <t>Als deze activiteit gekozen wordt moet er x getypt worden.</t>
        </r>
      </text>
    </comment>
    <comment ref="L29" authorId="0" shapeId="0" xr:uid="{00000000-0006-0000-0100-00003A000000}">
      <text>
        <r>
          <rPr>
            <b/>
            <sz val="9"/>
            <color indexed="81"/>
            <rFont val="Tahoma"/>
            <family val="2"/>
          </rPr>
          <t>Als deze activiteit gekozen wordt moet er x getypt worden.</t>
        </r>
      </text>
    </comment>
    <comment ref="O29" authorId="0" shapeId="0" xr:uid="{00000000-0006-0000-0100-00003B000000}">
      <text>
        <r>
          <rPr>
            <b/>
            <sz val="9"/>
            <color indexed="81"/>
            <rFont val="Tahoma"/>
            <family val="2"/>
          </rPr>
          <t>Als deze activiteit gekozen wordt moet er x getypt worden.</t>
        </r>
      </text>
    </comment>
    <comment ref="F30" authorId="0" shapeId="0" xr:uid="{00000000-0006-0000-0100-00003D000000}">
      <text>
        <r>
          <rPr>
            <b/>
            <sz val="9"/>
            <color rgb="FF000000"/>
            <rFont val="Tahoma"/>
            <family val="2"/>
          </rPr>
          <t>Als deze activiteit gekozen wordt moet er x getypt worden.</t>
        </r>
      </text>
    </comment>
    <comment ref="I30" authorId="0" shapeId="0" xr:uid="{00000000-0006-0000-0100-00003E000000}">
      <text>
        <r>
          <rPr>
            <b/>
            <sz val="9"/>
            <color indexed="81"/>
            <rFont val="Tahoma"/>
            <family val="2"/>
          </rPr>
          <t>Als deze activiteit gekozen wordt moet er x getypt worden.</t>
        </r>
      </text>
    </comment>
    <comment ref="L30" authorId="0" shapeId="0" xr:uid="{00000000-0006-0000-0100-00003F000000}">
      <text>
        <r>
          <rPr>
            <b/>
            <sz val="9"/>
            <color indexed="81"/>
            <rFont val="Tahoma"/>
            <family val="2"/>
          </rPr>
          <t>Als deze activiteit gekozen wordt moet er x getypt worden.</t>
        </r>
      </text>
    </comment>
    <comment ref="O30" authorId="0" shapeId="0" xr:uid="{00000000-0006-0000-0100-000040000000}">
      <text>
        <r>
          <rPr>
            <b/>
            <sz val="9"/>
            <color indexed="81"/>
            <rFont val="Tahoma"/>
            <family val="2"/>
          </rPr>
          <t>Als deze activiteit gekozen wordt moet er x getypt worden.</t>
        </r>
      </text>
    </comment>
    <comment ref="F31" authorId="0" shapeId="0" xr:uid="{00000000-0006-0000-0100-000042000000}">
      <text>
        <r>
          <rPr>
            <b/>
            <sz val="9"/>
            <color indexed="81"/>
            <rFont val="Tahoma"/>
            <family val="2"/>
          </rPr>
          <t>Als deze activiteit gekozen wordt moet er x getypt worden.</t>
        </r>
      </text>
    </comment>
    <comment ref="I31" authorId="0" shapeId="0" xr:uid="{00000000-0006-0000-0100-000043000000}">
      <text>
        <r>
          <rPr>
            <b/>
            <sz val="9"/>
            <color indexed="81"/>
            <rFont val="Tahoma"/>
            <family val="2"/>
          </rPr>
          <t>Als deze activiteit gekozen wordt moet er x getypt worden.</t>
        </r>
      </text>
    </comment>
    <comment ref="L31" authorId="0" shapeId="0" xr:uid="{00000000-0006-0000-0100-000044000000}">
      <text>
        <r>
          <rPr>
            <b/>
            <sz val="9"/>
            <color indexed="81"/>
            <rFont val="Tahoma"/>
            <family val="2"/>
          </rPr>
          <t>Als deze activiteit gekozen wordt moet er x getypt worden.</t>
        </r>
      </text>
    </comment>
    <comment ref="O31" authorId="0" shapeId="0" xr:uid="{00000000-0006-0000-0100-000045000000}">
      <text>
        <r>
          <rPr>
            <b/>
            <sz val="9"/>
            <color indexed="81"/>
            <rFont val="Tahoma"/>
            <family val="2"/>
          </rPr>
          <t>Als deze activiteit gekozen wordt moet er x getypt worden.</t>
        </r>
      </text>
    </comment>
    <comment ref="F32" authorId="0" shapeId="0" xr:uid="{00000000-0006-0000-0100-000047000000}">
      <text>
        <r>
          <rPr>
            <b/>
            <sz val="9"/>
            <color rgb="FF000000"/>
            <rFont val="Tahoma"/>
            <family val="2"/>
          </rPr>
          <t>Als deze activiteit gekozen wordt moet er x getypt worden.</t>
        </r>
      </text>
    </comment>
    <comment ref="I32" authorId="0" shapeId="0" xr:uid="{00000000-0006-0000-0100-000048000000}">
      <text>
        <r>
          <rPr>
            <b/>
            <sz val="9"/>
            <color rgb="FF000000"/>
            <rFont val="Tahoma"/>
            <family val="2"/>
          </rPr>
          <t>Als deze activiteit gekozen wordt moet er x getypt worden.</t>
        </r>
      </text>
    </comment>
    <comment ref="L32" authorId="0" shapeId="0" xr:uid="{00000000-0006-0000-0100-000049000000}">
      <text>
        <r>
          <rPr>
            <b/>
            <sz val="9"/>
            <color rgb="FF000000"/>
            <rFont val="Tahoma"/>
            <family val="2"/>
          </rPr>
          <t>Als deze activiteit gekozen wordt moet er x getypt worden.</t>
        </r>
      </text>
    </comment>
    <comment ref="O32" authorId="0" shapeId="0" xr:uid="{00000000-0006-0000-0100-00004A000000}">
      <text>
        <r>
          <rPr>
            <b/>
            <sz val="9"/>
            <color rgb="FF000000"/>
            <rFont val="Tahoma"/>
            <family val="2"/>
          </rPr>
          <t>Als deze activiteit gekozen wordt moet er x getypt worden.</t>
        </r>
      </text>
    </comment>
    <comment ref="F33" authorId="0" shapeId="0" xr:uid="{00000000-0006-0000-0100-00004C000000}">
      <text>
        <r>
          <rPr>
            <b/>
            <sz val="9"/>
            <color rgb="FF000000"/>
            <rFont val="Tahoma"/>
            <family val="2"/>
          </rPr>
          <t>Als deze activiteit gekozen wordt moet er x getypt worden.</t>
        </r>
      </text>
    </comment>
    <comment ref="I33" authorId="0" shapeId="0" xr:uid="{00000000-0006-0000-0100-00004D000000}">
      <text>
        <r>
          <rPr>
            <b/>
            <sz val="9"/>
            <color indexed="81"/>
            <rFont val="Tahoma"/>
            <family val="2"/>
          </rPr>
          <t>Als deze activiteit gekozen wordt moet er x getypt worden.</t>
        </r>
      </text>
    </comment>
    <comment ref="L33" authorId="0" shapeId="0" xr:uid="{00000000-0006-0000-0100-00004E000000}">
      <text>
        <r>
          <rPr>
            <b/>
            <sz val="9"/>
            <color indexed="81"/>
            <rFont val="Tahoma"/>
            <family val="2"/>
          </rPr>
          <t>Als deze activiteit gekozen wordt moet er x getypt worden.</t>
        </r>
      </text>
    </comment>
    <comment ref="O33" authorId="0" shapeId="0" xr:uid="{00000000-0006-0000-0100-00004F000000}">
      <text>
        <r>
          <rPr>
            <b/>
            <sz val="9"/>
            <color indexed="81"/>
            <rFont val="Tahoma"/>
            <family val="2"/>
          </rPr>
          <t>Als deze activiteit gekozen wordt moet er x getypt worden.</t>
        </r>
      </text>
    </comment>
    <comment ref="R33" authorId="0" shapeId="0" xr:uid="{00000000-0006-0000-0100-000050000000}">
      <text>
        <r>
          <rPr>
            <b/>
            <sz val="9"/>
            <color indexed="81"/>
            <rFont val="Tahoma"/>
            <family val="2"/>
          </rPr>
          <t>Als deze activiteit gekozen wordt moet er x getypt worden.</t>
        </r>
      </text>
    </comment>
    <comment ref="F40" authorId="0" shapeId="0" xr:uid="{00000000-0006-0000-0100-000051000000}">
      <text>
        <r>
          <rPr>
            <b/>
            <sz val="9"/>
            <color rgb="FF000000"/>
            <rFont val="Tahoma"/>
            <family val="2"/>
          </rPr>
          <t>Vul hier het aantal gewenste minuten in, 20 of 30. Opgelet -12 jarigen kunnen alleen 20 minuten kiezen.</t>
        </r>
      </text>
    </comment>
    <comment ref="I40" authorId="0" shapeId="0" xr:uid="{00000000-0006-0000-0100-000052000000}">
      <text>
        <r>
          <rPr>
            <b/>
            <sz val="9"/>
            <color rgb="FF000000"/>
            <rFont val="Tahoma"/>
            <family val="2"/>
          </rPr>
          <t>Vul hier het aantal gewenste minuten in, 20 of 30. Opgelet -12 jarigen kunnen alleen 20 minuten kiezen.</t>
        </r>
      </text>
    </comment>
    <comment ref="L40" authorId="0" shapeId="0" xr:uid="{00000000-0006-0000-0100-000053000000}">
      <text>
        <r>
          <rPr>
            <b/>
            <sz val="9"/>
            <color rgb="FF000000"/>
            <rFont val="Tahoma"/>
            <family val="2"/>
          </rPr>
          <t>Vul hier het aantal gewenste minuten in, 20 of 30. Opgelet -12 jarigen kunnen alleen 20 minuten kiezen.</t>
        </r>
      </text>
    </comment>
    <comment ref="O40" authorId="0" shapeId="0" xr:uid="{00000000-0006-0000-0100-000054000000}">
      <text>
        <r>
          <rPr>
            <b/>
            <sz val="9"/>
            <color indexed="81"/>
            <rFont val="Tahoma"/>
            <family val="2"/>
          </rPr>
          <t>Vul hier het aantal gewenste minuten in, 20 of 30. Opgelet -12 jarigen kunnen alleen 20 minuten kiezen.</t>
        </r>
      </text>
    </comment>
    <comment ref="R40" authorId="0" shapeId="0" xr:uid="{00000000-0006-0000-0100-000055000000}">
      <text>
        <r>
          <rPr>
            <b/>
            <sz val="9"/>
            <color indexed="81"/>
            <rFont val="Tahoma"/>
            <family val="2"/>
          </rPr>
          <t>Vul hier het aantal gewenste minuten in, 20 of 30. Opgelet -12 jarigen kunnen alleen 20 minuten kiezen.</t>
        </r>
      </text>
    </comment>
    <comment ref="F41" authorId="0" shapeId="0" xr:uid="{00000000-0006-0000-0100-000056000000}">
      <text>
        <r>
          <rPr>
            <b/>
            <sz val="9"/>
            <color rgb="FF000000"/>
            <rFont val="Tahoma"/>
            <family val="2"/>
          </rPr>
          <t>Vul hier het aantal gewenste minuten in, 20 of 30. Opgelet -12 jarigen kunnen alleen 20 minuten kiezen.</t>
        </r>
      </text>
    </comment>
    <comment ref="I41" authorId="0" shapeId="0" xr:uid="{00000000-0006-0000-0100-000057000000}">
      <text>
        <r>
          <rPr>
            <b/>
            <sz val="9"/>
            <color rgb="FF000000"/>
            <rFont val="Tahoma"/>
            <family val="2"/>
          </rPr>
          <t>Vul hier het aantal gewenste minuten in, 20 of 30. Opgelet -12 jarigen kunnen alleen 20 minuten kiezen.</t>
        </r>
      </text>
    </comment>
    <comment ref="L41" authorId="0" shapeId="0" xr:uid="{00000000-0006-0000-0100-000058000000}">
      <text>
        <r>
          <rPr>
            <b/>
            <sz val="9"/>
            <color rgb="FF000000"/>
            <rFont val="Tahoma"/>
            <family val="2"/>
          </rPr>
          <t>Vul hier het aantal gewenste minuten in, 20 of 30. Opgelet -12 jarigen kunnen alleen 20 minuten kiezen.</t>
        </r>
      </text>
    </comment>
    <comment ref="O41" authorId="0" shapeId="0" xr:uid="{00000000-0006-0000-0100-000059000000}">
      <text>
        <r>
          <rPr>
            <b/>
            <sz val="9"/>
            <color rgb="FF000000"/>
            <rFont val="Tahoma"/>
            <family val="2"/>
          </rPr>
          <t>Vul hier het aantal gewenste minuten in, 20 of 30. Opgelet -12 jarigen kunnen alleen 20 minuten kiezen.</t>
        </r>
      </text>
    </comment>
    <comment ref="R41" authorId="0" shapeId="0" xr:uid="{00000000-0006-0000-0100-00005A000000}">
      <text>
        <r>
          <rPr>
            <b/>
            <sz val="9"/>
            <color indexed="81"/>
            <rFont val="Tahoma"/>
            <family val="2"/>
          </rPr>
          <t>Vul hier het aantal gewenste minuten in, 20 of 30. Opgelet -12 jarigen kunnen alleen 20 minuten kiezen.</t>
        </r>
      </text>
    </comment>
    <comment ref="F42" authorId="0" shapeId="0" xr:uid="{00000000-0006-0000-0100-00005B000000}">
      <text>
        <r>
          <rPr>
            <b/>
            <sz val="9"/>
            <color rgb="FF000000"/>
            <rFont val="Tahoma"/>
            <family val="2"/>
          </rPr>
          <t>Vul hier het aantal gewenste minuten in, 20 of 30. Opgelet -12 jarigen kunnen alleen 20 minuten kiezen.</t>
        </r>
      </text>
    </comment>
    <comment ref="I42" authorId="0" shapeId="0" xr:uid="{00000000-0006-0000-0100-00005C000000}">
      <text>
        <r>
          <rPr>
            <b/>
            <sz val="9"/>
            <color rgb="FF000000"/>
            <rFont val="Tahoma"/>
            <family val="2"/>
          </rPr>
          <t>Vul hier het aantal gewenste minuten in, 20 of 30. Opgelet -12 jarigen kunnen alleen 20 minuten kiezen.</t>
        </r>
      </text>
    </comment>
    <comment ref="L42" authorId="0" shapeId="0" xr:uid="{00000000-0006-0000-0100-00005D000000}">
      <text>
        <r>
          <rPr>
            <b/>
            <sz val="9"/>
            <color indexed="81"/>
            <rFont val="Tahoma"/>
            <family val="2"/>
          </rPr>
          <t>Vul hier het aantal gewenste minuten in, 20 of 30. Opgelet -12 jarigen kunnen alleen 20 minuten kiezen.</t>
        </r>
      </text>
    </comment>
    <comment ref="O42" authorId="0" shapeId="0" xr:uid="{00000000-0006-0000-0100-00005E000000}">
      <text>
        <r>
          <rPr>
            <b/>
            <sz val="9"/>
            <color indexed="81"/>
            <rFont val="Tahoma"/>
            <family val="2"/>
          </rPr>
          <t>Vul hier het aantal gewenste minuten in, 20 of 30. Opgelet -12 jarigen kunnen alleen 20 minuten kiezen.</t>
        </r>
      </text>
    </comment>
    <comment ref="R42" authorId="0" shapeId="0" xr:uid="{00000000-0006-0000-0100-00005F000000}">
      <text>
        <r>
          <rPr>
            <b/>
            <sz val="9"/>
            <color indexed="81"/>
            <rFont val="Tahoma"/>
            <family val="2"/>
          </rPr>
          <t>Vul hier het aantal gewenste minuten in, 20 of 30. Opgelet -12 jarigen kunnen alleen 20 minuten kiezen.</t>
        </r>
      </text>
    </comment>
    <comment ref="F43" authorId="0" shapeId="0" xr:uid="{00000000-0006-0000-0100-000060000000}">
      <text>
        <r>
          <rPr>
            <b/>
            <sz val="9"/>
            <color rgb="FF000000"/>
            <rFont val="Tahoma"/>
            <family val="2"/>
          </rPr>
          <t>Vul hier het aantal gewenste minuten in, 20 of 30. Opgelet -12 jarigen kunnen alleen 20 minuten kiezen.</t>
        </r>
      </text>
    </comment>
    <comment ref="I43" authorId="0" shapeId="0" xr:uid="{00000000-0006-0000-0100-000061000000}">
      <text>
        <r>
          <rPr>
            <b/>
            <sz val="9"/>
            <color indexed="81"/>
            <rFont val="Tahoma"/>
            <family val="2"/>
          </rPr>
          <t>Vul hier het aantal gewenste minuten in, 20 of 30. Opgelet -12 jarigen kunnen alleen 20 minuten kiezen.</t>
        </r>
      </text>
    </comment>
    <comment ref="L43" authorId="0" shapeId="0" xr:uid="{00000000-0006-0000-0100-000062000000}">
      <text>
        <r>
          <rPr>
            <b/>
            <sz val="9"/>
            <color indexed="81"/>
            <rFont val="Tahoma"/>
            <family val="2"/>
          </rPr>
          <t>Vul hier het aantal gewenste minuten in, 20 of 30. Opgelet -12 jarigen kunnen alleen 20 minuten kiezen.</t>
        </r>
      </text>
    </comment>
    <comment ref="O43" authorId="0" shapeId="0" xr:uid="{00000000-0006-0000-0100-000063000000}">
      <text>
        <r>
          <rPr>
            <b/>
            <sz val="9"/>
            <color indexed="81"/>
            <rFont val="Tahoma"/>
            <family val="2"/>
          </rPr>
          <t>Vul hier het aantal gewenste minuten in, 20 of 30. Opgelet -12 jarigen kunnen alleen 20 minuten kiezen.</t>
        </r>
      </text>
    </comment>
    <comment ref="R43" authorId="0" shapeId="0" xr:uid="{00000000-0006-0000-0100-000064000000}">
      <text>
        <r>
          <rPr>
            <b/>
            <sz val="9"/>
            <color rgb="FF000000"/>
            <rFont val="Tahoma"/>
            <family val="2"/>
          </rPr>
          <t>Vul hier het aantal gewenste minuten in, 20 of 30. Opgelet -12 jarigen kunnen alleen 20 minuten kiezen.</t>
        </r>
      </text>
    </comment>
    <comment ref="F44" authorId="0" shapeId="0" xr:uid="{00000000-0006-0000-0100-000065000000}">
      <text>
        <r>
          <rPr>
            <b/>
            <sz val="9"/>
            <color rgb="FF000000"/>
            <rFont val="Tahoma"/>
            <family val="2"/>
          </rPr>
          <t>Vul hier het aantal gewenste minuten in, 20 of 30. Opgelet -12 jarigen kunnen alleen 20 minuten kiezen.</t>
        </r>
      </text>
    </comment>
    <comment ref="I44" authorId="0" shapeId="0" xr:uid="{00000000-0006-0000-0100-000066000000}">
      <text>
        <r>
          <rPr>
            <b/>
            <sz val="9"/>
            <color indexed="81"/>
            <rFont val="Tahoma"/>
            <family val="2"/>
          </rPr>
          <t>Vul hier het aantal gewenste minuten in, 20 of 30. Opgelet -12 jarigen kunnen alleen 20 minuten kiezen.</t>
        </r>
      </text>
    </comment>
    <comment ref="L44" authorId="0" shapeId="0" xr:uid="{00000000-0006-0000-0100-000067000000}">
      <text>
        <r>
          <rPr>
            <b/>
            <sz val="9"/>
            <color indexed="81"/>
            <rFont val="Tahoma"/>
            <family val="2"/>
          </rPr>
          <t>Vul hier het aantal gewenste minuten in, 20 of 30. Opgelet -12 jarigen kunnen alleen 20 minuten kiezen.</t>
        </r>
      </text>
    </comment>
    <comment ref="O44" authorId="0" shapeId="0" xr:uid="{00000000-0006-0000-0100-000068000000}">
      <text>
        <r>
          <rPr>
            <b/>
            <sz val="9"/>
            <color indexed="81"/>
            <rFont val="Tahoma"/>
            <family val="2"/>
          </rPr>
          <t>Vul hier het aantal gewenste minuten in, 20 of 30. Opgelet -12 jarigen kunnen alleen 20 minuten kiezen.</t>
        </r>
      </text>
    </comment>
    <comment ref="R44" authorId="0" shapeId="0" xr:uid="{00000000-0006-0000-0100-000069000000}">
      <text>
        <r>
          <rPr>
            <b/>
            <sz val="9"/>
            <color indexed="81"/>
            <rFont val="Tahoma"/>
            <family val="2"/>
          </rPr>
          <t>Vul hier het aantal gewenste minuten in, 20 of 30. Opgelet -12 jarigen kunnen alleen 20 minuten kiezen.</t>
        </r>
      </text>
    </comment>
    <comment ref="F45" authorId="0" shapeId="0" xr:uid="{00000000-0006-0000-0100-00006A000000}">
      <text>
        <r>
          <rPr>
            <b/>
            <sz val="9"/>
            <color rgb="FF000000"/>
            <rFont val="Tahoma"/>
            <family val="2"/>
          </rPr>
          <t>Vul hier het aantal gewenste minuten in, 20 of 30. Opgelet -12 jarigen kunnen alleen 20 minuten kiezen.</t>
        </r>
      </text>
    </comment>
    <comment ref="I45" authorId="0" shapeId="0" xr:uid="{00000000-0006-0000-0100-00006B000000}">
      <text>
        <r>
          <rPr>
            <b/>
            <sz val="9"/>
            <color rgb="FF000000"/>
            <rFont val="Tahoma"/>
            <family val="2"/>
          </rPr>
          <t>Vul hier het aantal gewenste minuten in, 20 of 30. Opgelet -12 jarigen kunnen alleen 20 minuten kiezen.</t>
        </r>
      </text>
    </comment>
    <comment ref="L45" authorId="0" shapeId="0" xr:uid="{00000000-0006-0000-0100-00006C000000}">
      <text>
        <r>
          <rPr>
            <b/>
            <sz val="9"/>
            <color indexed="81"/>
            <rFont val="Tahoma"/>
            <family val="2"/>
          </rPr>
          <t>Vul hier het aantal gewenste minuten in, 20 of 30. Opgelet -12 jarigen kunnen alleen 20 minuten kiezen.</t>
        </r>
      </text>
    </comment>
    <comment ref="O45" authorId="0" shapeId="0" xr:uid="{00000000-0006-0000-0100-00006D000000}">
      <text>
        <r>
          <rPr>
            <b/>
            <sz val="9"/>
            <color indexed="81"/>
            <rFont val="Tahoma"/>
            <family val="2"/>
          </rPr>
          <t>Vul hier het aantal gewenste minuten in, 20 of 30. Opgelet -12 jarigen kunnen alleen 20 minuten kiezen.</t>
        </r>
      </text>
    </comment>
    <comment ref="R45" authorId="0" shapeId="0" xr:uid="{00000000-0006-0000-0100-00006E000000}">
      <text>
        <r>
          <rPr>
            <b/>
            <sz val="9"/>
            <color indexed="81"/>
            <rFont val="Tahoma"/>
            <family val="2"/>
          </rPr>
          <t>Vul hier het aantal gewenste minuten in, 20 of 30. Opgelet -12 jarigen kunnen alleen 20 minuten kiezen.</t>
        </r>
      </text>
    </comment>
    <comment ref="F46" authorId="0" shapeId="0" xr:uid="{00000000-0006-0000-0100-00006F000000}">
      <text>
        <r>
          <rPr>
            <b/>
            <sz val="9"/>
            <color rgb="FF000000"/>
            <rFont val="Tahoma"/>
            <family val="2"/>
          </rPr>
          <t>Vul hier het aantal gewenste minuten in, 20 of 30. Opgelet -12 jarigen kunnen alleen 20 minuten kiezen.</t>
        </r>
      </text>
    </comment>
    <comment ref="I46" authorId="0" shapeId="0" xr:uid="{00000000-0006-0000-0100-000070000000}">
      <text>
        <r>
          <rPr>
            <b/>
            <sz val="9"/>
            <color indexed="81"/>
            <rFont val="Tahoma"/>
            <family val="2"/>
          </rPr>
          <t>Vul hier het aantal gewenste minuten in, 20 of 30. Opgelet -12 jarigen kunnen alleen 20 minuten kiezen.</t>
        </r>
      </text>
    </comment>
    <comment ref="L46" authorId="0" shapeId="0" xr:uid="{00000000-0006-0000-0100-000071000000}">
      <text>
        <r>
          <rPr>
            <b/>
            <sz val="9"/>
            <color rgb="FF000000"/>
            <rFont val="Tahoma"/>
            <family val="2"/>
          </rPr>
          <t>Vul hier het aantal gewenste minuten in, 20 of 30. Opgelet -12 jarigen kunnen alleen 20 minuten kiezen.</t>
        </r>
      </text>
    </comment>
    <comment ref="O46" authorId="0" shapeId="0" xr:uid="{00000000-0006-0000-0100-000072000000}">
      <text>
        <r>
          <rPr>
            <b/>
            <sz val="9"/>
            <color indexed="81"/>
            <rFont val="Tahoma"/>
            <family val="2"/>
          </rPr>
          <t>Vul hier het aantal gewenste minuten in, 20 of 30. Opgelet -12 jarigen kunnen alleen 20 minuten kiezen.</t>
        </r>
      </text>
    </comment>
    <comment ref="R46" authorId="0" shapeId="0" xr:uid="{00000000-0006-0000-0100-000073000000}">
      <text>
        <r>
          <rPr>
            <b/>
            <sz val="9"/>
            <color rgb="FF000000"/>
            <rFont val="Tahoma"/>
            <family val="2"/>
          </rPr>
          <t>Vul hier het aantal gewenste minuten in, 20 of 30. Opgelet -12 jarigen kunnen alleen 20 minuten kiezen.</t>
        </r>
      </text>
    </comment>
    <comment ref="F47" authorId="0" shapeId="0" xr:uid="{00000000-0006-0000-0100-000074000000}">
      <text>
        <r>
          <rPr>
            <b/>
            <sz val="9"/>
            <color rgb="FF000000"/>
            <rFont val="Tahoma"/>
            <family val="2"/>
          </rPr>
          <t>Vul hier het aantal gewenste minuten in, 20 of 30. Opgelet -12 jarigen kunnen alleen 20 minuten kiezen.</t>
        </r>
      </text>
    </comment>
    <comment ref="I47" authorId="0" shapeId="0" xr:uid="{00000000-0006-0000-0100-000075000000}">
      <text>
        <r>
          <rPr>
            <b/>
            <sz val="9"/>
            <color rgb="FF000000"/>
            <rFont val="Tahoma"/>
            <family val="2"/>
          </rPr>
          <t>Vul hier het aantal gewenste minuten in, 20 of 30. Opgelet -12 jarigen kunnen alleen 20 minuten kiezen.</t>
        </r>
      </text>
    </comment>
    <comment ref="L47" authorId="0" shapeId="0" xr:uid="{00000000-0006-0000-0100-000076000000}">
      <text>
        <r>
          <rPr>
            <b/>
            <sz val="9"/>
            <color indexed="81"/>
            <rFont val="Tahoma"/>
            <family val="2"/>
          </rPr>
          <t>Vul hier het aantal gewenste minuten in, 20 of 30. Opgelet -12 jarigen kunnen alleen 20 minuten kiezen.</t>
        </r>
      </text>
    </comment>
    <comment ref="O47" authorId="0" shapeId="0" xr:uid="{00000000-0006-0000-0100-000077000000}">
      <text>
        <r>
          <rPr>
            <b/>
            <sz val="9"/>
            <color indexed="81"/>
            <rFont val="Tahoma"/>
            <family val="2"/>
          </rPr>
          <t>Vul hier het aantal gewenste minuten in, 20 of 30. Opgelet -12 jarigen kunnen alleen 20 minuten kiezen.</t>
        </r>
      </text>
    </comment>
    <comment ref="R47" authorId="0" shapeId="0" xr:uid="{00000000-0006-0000-0100-000078000000}">
      <text>
        <r>
          <rPr>
            <b/>
            <sz val="9"/>
            <color indexed="81"/>
            <rFont val="Tahoma"/>
            <family val="2"/>
          </rPr>
          <t>Vul hier het aantal gewenste minuten in, 20 of 30. Opgelet -12 jarigen kunnen alleen 20 minuten kiezen.</t>
        </r>
      </text>
    </comment>
    <comment ref="F48" authorId="0" shapeId="0" xr:uid="{00000000-0006-0000-0100-000079000000}">
      <text>
        <r>
          <rPr>
            <b/>
            <sz val="9"/>
            <color rgb="FF000000"/>
            <rFont val="Tahoma"/>
            <family val="2"/>
          </rPr>
          <t>Vul hier het aantal gewenste minuten in, 20 of 30. Opgelet -12 jarigen kunnen alleen 20 minuten kiezen.</t>
        </r>
      </text>
    </comment>
    <comment ref="I48" authorId="0" shapeId="0" xr:uid="{00000000-0006-0000-0100-00007A000000}">
      <text>
        <r>
          <rPr>
            <b/>
            <sz val="9"/>
            <color indexed="81"/>
            <rFont val="Tahoma"/>
            <family val="2"/>
          </rPr>
          <t>Vul hier het aantal gewenste minuten in, 20 of 30. Opgelet -12 jarigen kunnen alleen 20 minuten kiezen.</t>
        </r>
      </text>
    </comment>
    <comment ref="L48" authorId="0" shapeId="0" xr:uid="{00000000-0006-0000-0100-00007B000000}">
      <text>
        <r>
          <rPr>
            <b/>
            <sz val="9"/>
            <color indexed="81"/>
            <rFont val="Tahoma"/>
            <family val="2"/>
          </rPr>
          <t>Vul hier het aantal gewenste minuten in, 20 of 30. Opgelet -12 jarigen kunnen alleen 20 minuten kiezen.</t>
        </r>
      </text>
    </comment>
    <comment ref="O48" authorId="0" shapeId="0" xr:uid="{00000000-0006-0000-0100-00007C000000}">
      <text>
        <r>
          <rPr>
            <b/>
            <sz val="9"/>
            <color indexed="81"/>
            <rFont val="Tahoma"/>
            <family val="2"/>
          </rPr>
          <t>Vul hier het aantal gewenste minuten in, 20 of 30. Opgelet -12 jarigen kunnen alleen 20 minuten kiezen.</t>
        </r>
      </text>
    </comment>
    <comment ref="R48" authorId="0" shapeId="0" xr:uid="{00000000-0006-0000-0100-00007D000000}">
      <text>
        <r>
          <rPr>
            <b/>
            <sz val="9"/>
            <color indexed="81"/>
            <rFont val="Tahoma"/>
            <family val="2"/>
          </rPr>
          <t>Vul hier het aantal gewenste minuten in, 20 of 30. Opgelet -12 jarigen kunnen alleen 20 minuten kiezen.</t>
        </r>
      </text>
    </comment>
    <comment ref="F49" authorId="0" shapeId="0" xr:uid="{00000000-0006-0000-0100-00007E000000}">
      <text>
        <r>
          <rPr>
            <b/>
            <sz val="9"/>
            <color rgb="FF000000"/>
            <rFont val="Tahoma"/>
            <family val="2"/>
          </rPr>
          <t>Vul hier het aantal gewenste minuten in, 20 of 30. Opgelet -12 jarigen kunnen alleen 20 minuten kiezen.</t>
        </r>
      </text>
    </comment>
    <comment ref="I49" authorId="0" shapeId="0" xr:uid="{00000000-0006-0000-0100-00007F000000}">
      <text>
        <r>
          <rPr>
            <b/>
            <sz val="9"/>
            <color indexed="81"/>
            <rFont val="Tahoma"/>
            <family val="2"/>
          </rPr>
          <t>Vul hier het aantal gewenste minuten in, 20 of 30. Opgelet -12 jarigen kunnen alleen 20 minuten kiezen.</t>
        </r>
      </text>
    </comment>
    <comment ref="L49" authorId="0" shapeId="0" xr:uid="{00000000-0006-0000-0100-000080000000}">
      <text>
        <r>
          <rPr>
            <b/>
            <sz val="9"/>
            <color indexed="81"/>
            <rFont val="Tahoma"/>
            <family val="2"/>
          </rPr>
          <t>Vul hier het aantal gewenste minuten in, 20 of 30. Opgelet -12 jarigen kunnen alleen 20 minuten kiezen.</t>
        </r>
      </text>
    </comment>
    <comment ref="O49" authorId="0" shapeId="0" xr:uid="{00000000-0006-0000-0100-000081000000}">
      <text>
        <r>
          <rPr>
            <b/>
            <sz val="9"/>
            <color rgb="FF000000"/>
            <rFont val="Tahoma"/>
            <family val="2"/>
          </rPr>
          <t>Vul hier het aantal gewenste minuten in, 20 of 30. Opgelet -12 jarigen kunnen alleen 20 minuten kiezen.</t>
        </r>
      </text>
    </comment>
    <comment ref="R49" authorId="0" shapeId="0" xr:uid="{00000000-0006-0000-0100-000082000000}">
      <text>
        <r>
          <rPr>
            <b/>
            <sz val="9"/>
            <color indexed="81"/>
            <rFont val="Tahoma"/>
            <family val="2"/>
          </rPr>
          <t>Vul hier het aantal gewenste minuten in, 20 of 30. Opgelet -12 jarigen kunnen alleen 20 minuten kiezen.</t>
        </r>
      </text>
    </comment>
    <comment ref="F50" authorId="0" shapeId="0" xr:uid="{00000000-0006-0000-0100-000083000000}">
      <text>
        <r>
          <rPr>
            <b/>
            <sz val="9"/>
            <color rgb="FF000000"/>
            <rFont val="Tahoma"/>
            <family val="2"/>
          </rPr>
          <t>Vul hier het aantal gewenste minuten in, 20 of 30. Opgelet -12 jarigen kunnen alleen 20 minuten kiezen.</t>
        </r>
      </text>
    </comment>
    <comment ref="I50" authorId="0" shapeId="0" xr:uid="{00000000-0006-0000-0100-000084000000}">
      <text>
        <r>
          <rPr>
            <b/>
            <sz val="9"/>
            <color rgb="FF000000"/>
            <rFont val="Tahoma"/>
            <family val="2"/>
          </rPr>
          <t>Vul hier het aantal gewenste minuten in, 20 of 30. Opgelet -12 jarigen kunnen alleen 20 minuten kiezen.</t>
        </r>
      </text>
    </comment>
    <comment ref="L50" authorId="0" shapeId="0" xr:uid="{00000000-0006-0000-0100-000085000000}">
      <text>
        <r>
          <rPr>
            <b/>
            <sz val="9"/>
            <color rgb="FF000000"/>
            <rFont val="Tahoma"/>
            <family val="2"/>
          </rPr>
          <t>Vul hier het aantal gewenste minuten in, 20 of 30. Opgelet -12 jarigen kunnen alleen 20 minuten kiezen.</t>
        </r>
      </text>
    </comment>
    <comment ref="O50" authorId="0" shapeId="0" xr:uid="{00000000-0006-0000-0100-000086000000}">
      <text>
        <r>
          <rPr>
            <b/>
            <sz val="9"/>
            <color indexed="81"/>
            <rFont val="Tahoma"/>
            <family val="2"/>
          </rPr>
          <t>Vul hier het aantal gewenste minuten in, 20 of 30. Opgelet -12 jarigen kunnen alleen 20 minuten kiezen.</t>
        </r>
      </text>
    </comment>
    <comment ref="R50" authorId="0" shapeId="0" xr:uid="{00000000-0006-0000-0100-000087000000}">
      <text>
        <r>
          <rPr>
            <b/>
            <sz val="9"/>
            <color indexed="81"/>
            <rFont val="Tahoma"/>
            <family val="2"/>
          </rPr>
          <t>Vul hier het aantal gewenste minuten in, 20 of 30. Opgelet -12 jarigen kunnen alleen 20 minuten kiezen.</t>
        </r>
      </text>
    </comment>
    <comment ref="F51" authorId="0" shapeId="0" xr:uid="{00000000-0006-0000-0100-000088000000}">
      <text>
        <r>
          <rPr>
            <b/>
            <sz val="9"/>
            <color rgb="FF000000"/>
            <rFont val="Tahoma"/>
            <family val="2"/>
          </rPr>
          <t>Vul hier het aantal gewenste minuten in, 20 of 30. Opgelet -12 jarigen kunnen alleen 20 minuten kiezen.</t>
        </r>
      </text>
    </comment>
    <comment ref="I51" authorId="0" shapeId="0" xr:uid="{00000000-0006-0000-0100-000089000000}">
      <text>
        <r>
          <rPr>
            <b/>
            <sz val="9"/>
            <color indexed="81"/>
            <rFont val="Tahoma"/>
            <family val="2"/>
          </rPr>
          <t>Vul hier het aantal gewenste minuten in, 20 of 30. Opgelet -12 jarigen kunnen alleen 20 minuten kiezen.</t>
        </r>
      </text>
    </comment>
    <comment ref="L51" authorId="0" shapeId="0" xr:uid="{00000000-0006-0000-0100-00008A000000}">
      <text>
        <r>
          <rPr>
            <b/>
            <sz val="9"/>
            <color rgb="FF000000"/>
            <rFont val="Tahoma"/>
            <family val="2"/>
          </rPr>
          <t>Vul hier het aantal gewenste minuten in, 20 of 30. Opgelet -12 jarigen kunnen alleen 20 minuten kiezen.</t>
        </r>
      </text>
    </comment>
    <comment ref="O51" authorId="0" shapeId="0" xr:uid="{00000000-0006-0000-0100-00008B000000}">
      <text>
        <r>
          <rPr>
            <b/>
            <sz val="9"/>
            <color rgb="FF000000"/>
            <rFont val="Tahoma"/>
            <family val="2"/>
          </rPr>
          <t>Vul hier het aantal gewenste minuten in, 20 of 30. Opgelet -12 jarigen kunnen alleen 20 minuten kiezen.</t>
        </r>
      </text>
    </comment>
    <comment ref="R51" authorId="0" shapeId="0" xr:uid="{00000000-0006-0000-0100-00008C000000}">
      <text>
        <r>
          <rPr>
            <b/>
            <sz val="9"/>
            <color indexed="81"/>
            <rFont val="Tahoma"/>
            <family val="2"/>
          </rPr>
          <t>Vul hier het aantal gewenste minuten in, 20 of 30. Opgelet -12 jarigen kunnen alleen 20 minuten kiezen.</t>
        </r>
      </text>
    </comment>
    <comment ref="F52" authorId="0" shapeId="0" xr:uid="{00000000-0006-0000-0100-00008D000000}">
      <text>
        <r>
          <rPr>
            <b/>
            <sz val="9"/>
            <color rgb="FF000000"/>
            <rFont val="Tahoma"/>
            <family val="2"/>
          </rPr>
          <t>Vul hier het aantal gewenste minuten in, 20 of 30. Opgelet -12 jarigen kunnen alleen 20 minuten kiezen.</t>
        </r>
      </text>
    </comment>
    <comment ref="I52" authorId="0" shapeId="0" xr:uid="{00000000-0006-0000-0100-00008E000000}">
      <text>
        <r>
          <rPr>
            <b/>
            <sz val="9"/>
            <color rgb="FF000000"/>
            <rFont val="Tahoma"/>
            <family val="2"/>
          </rPr>
          <t>Vul hier het aantal gewenste minuten in, 20 of 30. Opgelet -12 jarigen kunnen alleen 20 minuten kiezen.</t>
        </r>
      </text>
    </comment>
    <comment ref="L52" authorId="0" shapeId="0" xr:uid="{00000000-0006-0000-0100-00008F000000}">
      <text>
        <r>
          <rPr>
            <b/>
            <sz val="9"/>
            <color indexed="81"/>
            <rFont val="Tahoma"/>
            <family val="2"/>
          </rPr>
          <t>Vul hier het aantal gewenste minuten in, 20 of 30. Opgelet -12 jarigen kunnen alleen 20 minuten kiezen.</t>
        </r>
      </text>
    </comment>
    <comment ref="O52" authorId="0" shapeId="0" xr:uid="{00000000-0006-0000-0100-000090000000}">
      <text>
        <r>
          <rPr>
            <b/>
            <sz val="9"/>
            <color indexed="81"/>
            <rFont val="Tahoma"/>
            <family val="2"/>
          </rPr>
          <t>Vul hier het aantal gewenste minuten in, 20 of 30. Opgelet -12 jarigen kunnen alleen 20 minuten kiezen.</t>
        </r>
      </text>
    </comment>
    <comment ref="R52" authorId="0" shapeId="0" xr:uid="{00000000-0006-0000-0100-000091000000}">
      <text>
        <r>
          <rPr>
            <b/>
            <sz val="9"/>
            <color rgb="FF000000"/>
            <rFont val="Tahoma"/>
            <family val="2"/>
          </rPr>
          <t>Vul hier het aantal gewenste minuten in, 20 of 30. Opgelet -12 jarigen kunnen alleen 20 minuten kiezen.</t>
        </r>
      </text>
    </comment>
    <comment ref="F53" authorId="0" shapeId="0" xr:uid="{00000000-0006-0000-0100-000092000000}">
      <text>
        <r>
          <rPr>
            <b/>
            <sz val="9"/>
            <color rgb="FF000000"/>
            <rFont val="Tahoma"/>
            <family val="2"/>
          </rPr>
          <t>Vul hier het aantal gewenste minuten in, 20 of 30. Opgelet -12 jarigen kunnen alleen 20 minuten kiezen.</t>
        </r>
      </text>
    </comment>
    <comment ref="I53" authorId="0" shapeId="0" xr:uid="{00000000-0006-0000-0100-000093000000}">
      <text>
        <r>
          <rPr>
            <b/>
            <sz val="9"/>
            <color rgb="FF000000"/>
            <rFont val="Tahoma"/>
            <family val="2"/>
          </rPr>
          <t>Vul hier het aantal gewenste minuten in, 20 of 30. Opgelet -12 jarigen kunnen alleen 20 minuten kiezen.</t>
        </r>
      </text>
    </comment>
    <comment ref="L53" authorId="0" shapeId="0" xr:uid="{00000000-0006-0000-0100-000094000000}">
      <text>
        <r>
          <rPr>
            <b/>
            <sz val="9"/>
            <color indexed="81"/>
            <rFont val="Tahoma"/>
            <family val="2"/>
          </rPr>
          <t>Vul hier het aantal gewenste minuten in, 20 of 30. Opgelet -12 jarigen kunnen alleen 20 minuten kiezen.</t>
        </r>
      </text>
    </comment>
    <comment ref="O53" authorId="0" shapeId="0" xr:uid="{00000000-0006-0000-0100-000095000000}">
      <text>
        <r>
          <rPr>
            <b/>
            <sz val="9"/>
            <color indexed="81"/>
            <rFont val="Tahoma"/>
            <family val="2"/>
          </rPr>
          <t>Vul hier het aantal gewenste minuten in, 20 of 30. Opgelet -12 jarigen kunnen alleen 20 minuten kiezen.</t>
        </r>
      </text>
    </comment>
    <comment ref="R53" authorId="0" shapeId="0" xr:uid="{00000000-0006-0000-0100-000096000000}">
      <text>
        <r>
          <rPr>
            <b/>
            <sz val="9"/>
            <color indexed="81"/>
            <rFont val="Tahoma"/>
            <family val="2"/>
          </rPr>
          <t>Vul hier het aantal gewenste minuten in, 20 of 30. Opgelet -12 jarigen kunnen alleen 20 minuten kiezen.</t>
        </r>
      </text>
    </comment>
    <comment ref="F54" authorId="0" shapeId="0" xr:uid="{00000000-0006-0000-0100-000097000000}">
      <text>
        <r>
          <rPr>
            <b/>
            <sz val="9"/>
            <color rgb="FF000000"/>
            <rFont val="Tahoma"/>
            <family val="2"/>
          </rPr>
          <t>Vul hier het aantal gewenste minuten in, 20 of 30. Opgelet -12 jarigen kunnen alleen 20 minuten kiezen.</t>
        </r>
      </text>
    </comment>
    <comment ref="I54" authorId="0" shapeId="0" xr:uid="{00000000-0006-0000-0100-000098000000}">
      <text>
        <r>
          <rPr>
            <b/>
            <sz val="9"/>
            <color rgb="FF000000"/>
            <rFont val="Tahoma"/>
            <family val="2"/>
          </rPr>
          <t>Vul hier het aantal gewenste minuten in, 20 of 30. Opgelet -12 jarigen kunnen alleen 20 minuten kiezen.</t>
        </r>
      </text>
    </comment>
    <comment ref="L54" authorId="0" shapeId="0" xr:uid="{00000000-0006-0000-0100-000099000000}">
      <text>
        <r>
          <rPr>
            <b/>
            <sz val="9"/>
            <color indexed="81"/>
            <rFont val="Tahoma"/>
            <family val="2"/>
          </rPr>
          <t>Vul hier het aantal gewenste minuten in, 20 of 30. Opgelet -12 jarigen kunnen alleen 20 minuten kiezen.</t>
        </r>
      </text>
    </comment>
    <comment ref="O54" authorId="0" shapeId="0" xr:uid="{00000000-0006-0000-0100-00009A000000}">
      <text>
        <r>
          <rPr>
            <b/>
            <sz val="9"/>
            <color indexed="81"/>
            <rFont val="Tahoma"/>
            <family val="2"/>
          </rPr>
          <t>Vul hier het aantal gewenste minuten in, 20 of 30. Opgelet -12 jarigen kunnen alleen 20 minuten kiezen.</t>
        </r>
      </text>
    </comment>
    <comment ref="R54" authorId="0" shapeId="0" xr:uid="{00000000-0006-0000-0100-00009B000000}">
      <text>
        <r>
          <rPr>
            <b/>
            <sz val="9"/>
            <color indexed="81"/>
            <rFont val="Tahoma"/>
            <family val="2"/>
          </rPr>
          <t>Vul hier het aantal gewenste minuten in, 20 of 30. Opgelet -12 jarigen kunnen alleen 20 minuten kiezen.</t>
        </r>
      </text>
    </comment>
    <comment ref="F55" authorId="0" shapeId="0" xr:uid="{00000000-0006-0000-0100-00009C000000}">
      <text>
        <r>
          <rPr>
            <b/>
            <sz val="9"/>
            <color rgb="FF000000"/>
            <rFont val="Tahoma"/>
            <family val="2"/>
          </rPr>
          <t>Vul hier het aantal gewenste minuten in, 20 of 30. Opgelet -12 jarigen kunnen alleen 20 minuten kiezen.</t>
        </r>
      </text>
    </comment>
    <comment ref="I55" authorId="0" shapeId="0" xr:uid="{00000000-0006-0000-0100-00009D000000}">
      <text>
        <r>
          <rPr>
            <b/>
            <sz val="9"/>
            <color rgb="FF000000"/>
            <rFont val="Tahoma"/>
            <family val="2"/>
          </rPr>
          <t>Vul hier het aantal gewenste minuten in, 20 of 30. Opgelet -12 jarigen kunnen alleen 20 minuten kiezen.</t>
        </r>
      </text>
    </comment>
    <comment ref="L55" authorId="0" shapeId="0" xr:uid="{00000000-0006-0000-0100-00009E000000}">
      <text>
        <r>
          <rPr>
            <b/>
            <sz val="9"/>
            <color indexed="81"/>
            <rFont val="Tahoma"/>
            <family val="2"/>
          </rPr>
          <t>Vul hier het aantal gewenste minuten in, 20 of 30. Opgelet -12 jarigen kunnen alleen 20 minuten kiezen.</t>
        </r>
      </text>
    </comment>
    <comment ref="O55" authorId="0" shapeId="0" xr:uid="{00000000-0006-0000-0100-00009F000000}">
      <text>
        <r>
          <rPr>
            <b/>
            <sz val="9"/>
            <color indexed="81"/>
            <rFont val="Tahoma"/>
            <family val="2"/>
          </rPr>
          <t>Vul hier het aantal gewenste minuten in, 20 of 30. Opgelet -12 jarigen kunnen alleen 20 minuten kiezen.</t>
        </r>
      </text>
    </comment>
    <comment ref="R55" authorId="0" shapeId="0" xr:uid="{00000000-0006-0000-0100-0000A0000000}">
      <text>
        <r>
          <rPr>
            <b/>
            <sz val="9"/>
            <color indexed="81"/>
            <rFont val="Tahoma"/>
            <family val="2"/>
          </rPr>
          <t>Vul hier het aantal gewenste minuten in, 20 of 30. Opgelet -12 jarigen kunnen alleen 20 minuten kiezen.</t>
        </r>
      </text>
    </comment>
    <comment ref="F56" authorId="0" shapeId="0" xr:uid="{00000000-0006-0000-0100-0000A1000000}">
      <text>
        <r>
          <rPr>
            <b/>
            <sz val="9"/>
            <color rgb="FF000000"/>
            <rFont val="Tahoma"/>
            <family val="2"/>
          </rPr>
          <t>Vul hier het aantal gewenste minuten in, 20 of 30. Opgelet -12 jarigen kunnen alleen 20 minuten kiezen.</t>
        </r>
      </text>
    </comment>
    <comment ref="I56" authorId="0" shapeId="0" xr:uid="{00000000-0006-0000-0100-0000A2000000}">
      <text>
        <r>
          <rPr>
            <b/>
            <sz val="9"/>
            <color indexed="81"/>
            <rFont val="Tahoma"/>
            <family val="2"/>
          </rPr>
          <t>Vul hier het aantal gewenste minuten in, 20 of 30. Opgelet -12 jarigen kunnen alleen 20 minuten kiezen.</t>
        </r>
      </text>
    </comment>
    <comment ref="L56" authorId="0" shapeId="0" xr:uid="{00000000-0006-0000-0100-0000A3000000}">
      <text>
        <r>
          <rPr>
            <b/>
            <sz val="9"/>
            <color indexed="81"/>
            <rFont val="Tahoma"/>
            <family val="2"/>
          </rPr>
          <t>Vul hier het aantal gewenste minuten in, 20 of 30. Opgelet -12 jarigen kunnen alleen 20 minuten kiezen.</t>
        </r>
      </text>
    </comment>
    <comment ref="O56" authorId="0" shapeId="0" xr:uid="{00000000-0006-0000-0100-0000A4000000}">
      <text>
        <r>
          <rPr>
            <b/>
            <sz val="9"/>
            <color indexed="81"/>
            <rFont val="Tahoma"/>
            <family val="2"/>
          </rPr>
          <t>Vul hier het aantal gewenste minuten in, 20 of 30. Opgelet -12 jarigen kunnen alleen 20 minuten kiezen.</t>
        </r>
      </text>
    </comment>
    <comment ref="R56" authorId="0" shapeId="0" xr:uid="{00000000-0006-0000-0100-0000A5000000}">
      <text>
        <r>
          <rPr>
            <b/>
            <sz val="9"/>
            <color indexed="81"/>
            <rFont val="Tahoma"/>
            <family val="2"/>
          </rPr>
          <t>Vul hier het aantal gewenste minuten in, 20 of 30. Opgelet -12 jarigen kunnen alleen 20 minuten kiezen.</t>
        </r>
      </text>
    </comment>
    <comment ref="F57" authorId="0" shapeId="0" xr:uid="{00000000-0006-0000-0100-0000A6000000}">
      <text>
        <r>
          <rPr>
            <b/>
            <sz val="9"/>
            <color rgb="FF000000"/>
            <rFont val="Tahoma"/>
            <family val="2"/>
          </rPr>
          <t>Vul hier het aantal gewenste minuten in, 20 of 30. Opgelet -12 jarigen kunnen alleen 20 minuten kiezen.</t>
        </r>
      </text>
    </comment>
    <comment ref="I57" authorId="0" shapeId="0" xr:uid="{00000000-0006-0000-0100-0000A7000000}">
      <text>
        <r>
          <rPr>
            <b/>
            <sz val="9"/>
            <color indexed="81"/>
            <rFont val="Tahoma"/>
            <family val="2"/>
          </rPr>
          <t>Vul hier het aantal gewenste minuten in, 20 of 30. Opgelet -12 jarigen kunnen alleen 20 minuten kiezen.</t>
        </r>
      </text>
    </comment>
    <comment ref="L57" authorId="0" shapeId="0" xr:uid="{00000000-0006-0000-0100-0000A8000000}">
      <text>
        <r>
          <rPr>
            <b/>
            <sz val="9"/>
            <color indexed="81"/>
            <rFont val="Tahoma"/>
            <family val="2"/>
          </rPr>
          <t>Vul hier het aantal gewenste minuten in, 20 of 30. Opgelet -12 jarigen kunnen alleen 20 minuten kiezen.</t>
        </r>
      </text>
    </comment>
    <comment ref="O57" authorId="0" shapeId="0" xr:uid="{00000000-0006-0000-0100-0000A9000000}">
      <text>
        <r>
          <rPr>
            <b/>
            <sz val="9"/>
            <color indexed="81"/>
            <rFont val="Tahoma"/>
            <family val="2"/>
          </rPr>
          <t>Vul hier het aantal gewenste minuten in, 20 of 30. Opgelet -12 jarigen kunnen alleen 20 minuten kiezen.</t>
        </r>
      </text>
    </comment>
    <comment ref="R57" authorId="0" shapeId="0" xr:uid="{00000000-0006-0000-0100-0000AA000000}">
      <text>
        <r>
          <rPr>
            <b/>
            <sz val="9"/>
            <color indexed="81"/>
            <rFont val="Tahoma"/>
            <family val="2"/>
          </rPr>
          <t>Vul hier het aantal gewenste minuten in, 20 of 30. Opgelet -12 jarigen kunnen alleen 20 minuten kiezen.</t>
        </r>
      </text>
    </comment>
    <comment ref="F58" authorId="0" shapeId="0" xr:uid="{00000000-0006-0000-0100-0000AB000000}">
      <text>
        <r>
          <rPr>
            <b/>
            <sz val="9"/>
            <color rgb="FF000000"/>
            <rFont val="Tahoma"/>
            <family val="2"/>
          </rPr>
          <t>Vul hier het aantal gewenste minuten in, 20 of 30. Opgelet -12 jarigen kunnen alleen 20 minuten kiezen.</t>
        </r>
      </text>
    </comment>
    <comment ref="I58" authorId="0" shapeId="0" xr:uid="{00000000-0006-0000-0100-0000AC000000}">
      <text>
        <r>
          <rPr>
            <b/>
            <sz val="9"/>
            <color indexed="81"/>
            <rFont val="Tahoma"/>
            <family val="2"/>
          </rPr>
          <t>Vul hier het aantal gewenste minuten in, 20 of 30. Opgelet -12 jarigen kunnen alleen 20 minuten kiezen.</t>
        </r>
      </text>
    </comment>
    <comment ref="L58" authorId="0" shapeId="0" xr:uid="{00000000-0006-0000-0100-0000AD000000}">
      <text>
        <r>
          <rPr>
            <b/>
            <sz val="9"/>
            <color indexed="81"/>
            <rFont val="Tahoma"/>
            <family val="2"/>
          </rPr>
          <t>Vul hier het aantal gewenste minuten in, 20 of 30. Opgelet -12 jarigen kunnen alleen 20 minuten kiezen.</t>
        </r>
      </text>
    </comment>
    <comment ref="O58" authorId="0" shapeId="0" xr:uid="{00000000-0006-0000-0100-0000AE000000}">
      <text>
        <r>
          <rPr>
            <b/>
            <sz val="9"/>
            <color indexed="81"/>
            <rFont val="Tahoma"/>
            <family val="2"/>
          </rPr>
          <t>Vul hier het aantal gewenste minuten in, 20 of 30. Opgelet -12 jarigen kunnen alleen 20 minuten kiezen.</t>
        </r>
      </text>
    </comment>
    <comment ref="R58" authorId="0" shapeId="0" xr:uid="{00000000-0006-0000-0100-0000AF000000}">
      <text>
        <r>
          <rPr>
            <b/>
            <sz val="9"/>
            <color indexed="81"/>
            <rFont val="Tahoma"/>
            <family val="2"/>
          </rPr>
          <t>Vul hier het aantal gewenste minuten in, 20 of 30. Opgelet -12 jarigen kunnen alleen 20 minuten kiezen.</t>
        </r>
      </text>
    </comment>
    <comment ref="F59" authorId="0" shapeId="0" xr:uid="{00000000-0006-0000-0100-0000B0000000}">
      <text>
        <r>
          <rPr>
            <b/>
            <sz val="9"/>
            <color rgb="FF000000"/>
            <rFont val="Tahoma"/>
            <family val="2"/>
          </rPr>
          <t>Vul hier het aantal gewenste minuten in, 20 of 30. Opgelet -12 jarigen kunnen alleen 20 minuten kiezen.</t>
        </r>
      </text>
    </comment>
    <comment ref="I59" authorId="0" shapeId="0" xr:uid="{00000000-0006-0000-0100-0000B1000000}">
      <text>
        <r>
          <rPr>
            <b/>
            <sz val="9"/>
            <color indexed="81"/>
            <rFont val="Tahoma"/>
            <family val="2"/>
          </rPr>
          <t>Vul hier het aantal gewenste minuten in, 20 of 30. Opgelet -12 jarigen kunnen alleen 20 minuten kiezen.</t>
        </r>
      </text>
    </comment>
    <comment ref="L59" authorId="0" shapeId="0" xr:uid="{00000000-0006-0000-0100-0000B2000000}">
      <text>
        <r>
          <rPr>
            <b/>
            <sz val="9"/>
            <color indexed="81"/>
            <rFont val="Tahoma"/>
            <family val="2"/>
          </rPr>
          <t>Vul hier het aantal gewenste minuten in, 20 of 30. Opgelet -12 jarigen kunnen alleen 20 minuten kiezen.</t>
        </r>
      </text>
    </comment>
    <comment ref="O59" authorId="0" shapeId="0" xr:uid="{00000000-0006-0000-0100-0000B3000000}">
      <text>
        <r>
          <rPr>
            <b/>
            <sz val="9"/>
            <color indexed="81"/>
            <rFont val="Tahoma"/>
            <family val="2"/>
          </rPr>
          <t>Vul hier het aantal gewenste minuten in, 20 of 30. Opgelet -12 jarigen kunnen alleen 20 minuten kiezen.</t>
        </r>
      </text>
    </comment>
    <comment ref="R59" authorId="0" shapeId="0" xr:uid="{00000000-0006-0000-0100-0000B4000000}">
      <text>
        <r>
          <rPr>
            <b/>
            <sz val="9"/>
            <color indexed="81"/>
            <rFont val="Tahoma"/>
            <family val="2"/>
          </rPr>
          <t>Vul hier het aantal gewenste minuten in, 20 of 30. Opgelet -12 jarigen kunnen alleen 20 minuten kiezen.</t>
        </r>
      </text>
    </comment>
    <comment ref="F60" authorId="0" shapeId="0" xr:uid="{00000000-0006-0000-0100-0000B5000000}">
      <text>
        <r>
          <rPr>
            <b/>
            <sz val="9"/>
            <color rgb="FF000000"/>
            <rFont val="Tahoma"/>
            <family val="2"/>
          </rPr>
          <t>Vul hier het aantal gewenste minuten in, 20 of 30. Opgelet -12 jarigen kunnen alleen 20 minuten kiezen.</t>
        </r>
      </text>
    </comment>
    <comment ref="I60" authorId="0" shapeId="0" xr:uid="{00000000-0006-0000-0100-0000B6000000}">
      <text>
        <r>
          <rPr>
            <b/>
            <sz val="9"/>
            <color rgb="FF000000"/>
            <rFont val="Tahoma"/>
            <family val="2"/>
          </rPr>
          <t>Vul hier het aantal gewenste minuten in, 20 of 30. Opgelet -12 jarigen kunnen alleen 20 minuten kiezen.</t>
        </r>
      </text>
    </comment>
    <comment ref="L60" authorId="0" shapeId="0" xr:uid="{00000000-0006-0000-0100-0000B7000000}">
      <text>
        <r>
          <rPr>
            <b/>
            <sz val="9"/>
            <color rgb="FF000000"/>
            <rFont val="Tahoma"/>
            <family val="2"/>
          </rPr>
          <t>Vul hier het aantal gewenste minuten in, 20 of 30. Opgelet -12 jarigen kunnen alleen 20 minuten kiezen.</t>
        </r>
      </text>
    </comment>
    <comment ref="O60" authorId="0" shapeId="0" xr:uid="{00000000-0006-0000-0100-0000B8000000}">
      <text>
        <r>
          <rPr>
            <b/>
            <sz val="9"/>
            <color indexed="81"/>
            <rFont val="Tahoma"/>
            <family val="2"/>
          </rPr>
          <t>Vul hier het aantal gewenste minuten in, 20 of 30. Opgelet -12 jarigen kunnen alleen 20 minuten kiezen.</t>
        </r>
      </text>
    </comment>
    <comment ref="R60" authorId="0" shapeId="0" xr:uid="{00000000-0006-0000-0100-0000B9000000}">
      <text>
        <r>
          <rPr>
            <b/>
            <sz val="9"/>
            <color indexed="81"/>
            <rFont val="Tahoma"/>
            <family val="2"/>
          </rPr>
          <t>Vul hier het aantal gewenste minuten in, 20 of 30. Opgelet -12 jarigen kunnen alleen 20 minuten kiezen.</t>
        </r>
      </text>
    </comment>
    <comment ref="F61" authorId="0" shapeId="0" xr:uid="{00000000-0006-0000-0100-0000BA000000}">
      <text>
        <r>
          <rPr>
            <b/>
            <sz val="9"/>
            <color rgb="FF000000"/>
            <rFont val="Tahoma"/>
            <family val="2"/>
          </rPr>
          <t>Vul hier het aantal gewenste minuten in, 20 of 30. Opgelet -12 jarigen kunnen alleen 20 minuten kiezen.</t>
        </r>
      </text>
    </comment>
    <comment ref="I61" authorId="0" shapeId="0" xr:uid="{00000000-0006-0000-0100-0000BB000000}">
      <text>
        <r>
          <rPr>
            <b/>
            <sz val="9"/>
            <color indexed="81"/>
            <rFont val="Tahoma"/>
            <family val="2"/>
          </rPr>
          <t>Vul hier het aantal gewenste minuten in, 20 of 30. Opgelet -12 jarigen kunnen alleen 20 minuten kiezen.</t>
        </r>
      </text>
    </comment>
    <comment ref="L61" authorId="0" shapeId="0" xr:uid="{00000000-0006-0000-0100-0000BC000000}">
      <text>
        <r>
          <rPr>
            <b/>
            <sz val="9"/>
            <color indexed="81"/>
            <rFont val="Tahoma"/>
            <family val="2"/>
          </rPr>
          <t>Vul hier het aantal gewenste minuten in, 20 of 30. Opgelet -12 jarigen kunnen alleen 20 minuten kiezen.</t>
        </r>
      </text>
    </comment>
    <comment ref="O61" authorId="0" shapeId="0" xr:uid="{00000000-0006-0000-0100-0000BD000000}">
      <text>
        <r>
          <rPr>
            <b/>
            <sz val="9"/>
            <color indexed="81"/>
            <rFont val="Tahoma"/>
            <family val="2"/>
          </rPr>
          <t>Vul hier het aantal gewenste minuten in, 20 of 30. Opgelet -12 jarigen kunnen alleen 20 minuten kiezen.</t>
        </r>
      </text>
    </comment>
    <comment ref="R61" authorId="0" shapeId="0" xr:uid="{00000000-0006-0000-0100-0000BE000000}">
      <text>
        <r>
          <rPr>
            <b/>
            <sz val="9"/>
            <color rgb="FF000000"/>
            <rFont val="Tahoma"/>
            <family val="2"/>
          </rPr>
          <t>Vul hier het aantal gewenste minuten in, 20 of 30. Opgelet -12 jarigen kunnen alleen 20 minuten kiezen.</t>
        </r>
      </text>
    </comment>
    <comment ref="F62" authorId="0" shapeId="0" xr:uid="{00000000-0006-0000-0100-0000BF000000}">
      <text>
        <r>
          <rPr>
            <b/>
            <sz val="9"/>
            <color rgb="FF000000"/>
            <rFont val="Tahoma"/>
            <family val="2"/>
          </rPr>
          <t>Vul hier het aantal gewenste minuten in, 20 of 30. Opgelet -12 jarigen kunnen alleen 20 minuten kiezen.</t>
        </r>
      </text>
    </comment>
    <comment ref="I62" authorId="0" shapeId="0" xr:uid="{00000000-0006-0000-0100-0000C0000000}">
      <text>
        <r>
          <rPr>
            <b/>
            <sz val="9"/>
            <color rgb="FF000000"/>
            <rFont val="Tahoma"/>
            <family val="2"/>
          </rPr>
          <t>Vul hier het aantal gewenste minuten in, 20 of 30. Opgelet -12 jarigen kunnen alleen 20 minuten kiezen.</t>
        </r>
      </text>
    </comment>
    <comment ref="L62" authorId="0" shapeId="0" xr:uid="{00000000-0006-0000-0100-0000C1000000}">
      <text>
        <r>
          <rPr>
            <b/>
            <sz val="9"/>
            <color rgb="FF000000"/>
            <rFont val="Tahoma"/>
            <family val="2"/>
          </rPr>
          <t>Vul hier het aantal gewenste minuten in, 20 of 30. Opgelet -12 jarigen kunnen alleen 20 minuten kiezen.</t>
        </r>
      </text>
    </comment>
    <comment ref="O62" authorId="0" shapeId="0" xr:uid="{00000000-0006-0000-0100-0000C2000000}">
      <text>
        <r>
          <rPr>
            <b/>
            <sz val="9"/>
            <color rgb="FF000000"/>
            <rFont val="Tahoma"/>
            <family val="2"/>
          </rPr>
          <t>Vul hier het aantal gewenste minuten in, 20 of 30. Opgelet -12 jarigen kunnen alleen 20 minuten kiezen.</t>
        </r>
      </text>
    </comment>
    <comment ref="R62" authorId="0" shapeId="0" xr:uid="{00000000-0006-0000-0100-0000C3000000}">
      <text>
        <r>
          <rPr>
            <b/>
            <sz val="9"/>
            <color rgb="FF000000"/>
            <rFont val="Tahoma"/>
            <family val="2"/>
          </rPr>
          <t>Vul hier het aantal gewenste minuten in, 20 of 30. Opgelet -12 jarigen kunnen alleen 20 minuten kiezen.</t>
        </r>
      </text>
    </comment>
    <comment ref="F63" authorId="0" shapeId="0" xr:uid="{00000000-0006-0000-0100-0000C4000000}">
      <text>
        <r>
          <rPr>
            <b/>
            <sz val="9"/>
            <color rgb="FF000000"/>
            <rFont val="Tahoma"/>
            <family val="2"/>
          </rPr>
          <t>Vul hier het aantal gewenste minuten in, 20 of 30. Opgelet -12 jarigen kunnen alleen 20 minuten kiezen.</t>
        </r>
      </text>
    </comment>
    <comment ref="I63" authorId="0" shapeId="0" xr:uid="{00000000-0006-0000-0100-0000C5000000}">
      <text>
        <r>
          <rPr>
            <b/>
            <sz val="9"/>
            <color indexed="81"/>
            <rFont val="Tahoma"/>
            <family val="2"/>
          </rPr>
          <t>Vul hier het aantal gewenste minuten in, 20 of 30. Opgelet -12 jarigen kunnen alleen 20 minuten kiezen.</t>
        </r>
      </text>
    </comment>
    <comment ref="L63" authorId="0" shapeId="0" xr:uid="{00000000-0006-0000-0100-0000C6000000}">
      <text>
        <r>
          <rPr>
            <b/>
            <sz val="9"/>
            <color indexed="81"/>
            <rFont val="Tahoma"/>
            <family val="2"/>
          </rPr>
          <t>Vul hier het aantal gewenste minuten in, 20 of 30. Opgelet -12 jarigen kunnen alleen 20 minuten kiezen.</t>
        </r>
      </text>
    </comment>
    <comment ref="O63" authorId="0" shapeId="0" xr:uid="{00000000-0006-0000-0100-0000C7000000}">
      <text>
        <r>
          <rPr>
            <b/>
            <sz val="9"/>
            <color indexed="81"/>
            <rFont val="Tahoma"/>
            <family val="2"/>
          </rPr>
          <t>Vul hier het aantal gewenste minuten in, 20 of 30. Opgelet -12 jarigen kunnen alleen 20 minuten kiezen.</t>
        </r>
      </text>
    </comment>
    <comment ref="R63" authorId="0" shapeId="0" xr:uid="{00000000-0006-0000-0100-0000C8000000}">
      <text>
        <r>
          <rPr>
            <b/>
            <sz val="9"/>
            <color indexed="81"/>
            <rFont val="Tahoma"/>
            <family val="2"/>
          </rPr>
          <t>Vul hier het aantal gewenste minuten in, 20 of 30. Opgelet -12 jarigen kunnen alleen 20 minuten kiezen.</t>
        </r>
      </text>
    </comment>
    <comment ref="F64" authorId="0" shapeId="0" xr:uid="{00000000-0006-0000-0100-0000C9000000}">
      <text>
        <r>
          <rPr>
            <b/>
            <sz val="9"/>
            <color rgb="FF000000"/>
            <rFont val="Tahoma"/>
            <family val="2"/>
          </rPr>
          <t>Vul hier het aantal gewenste minuten in, 20 of 30. Opgelet -12 jarigen kunnen alleen 20 minuten kiezen.</t>
        </r>
      </text>
    </comment>
    <comment ref="I64" authorId="0" shapeId="0" xr:uid="{00000000-0006-0000-0100-0000CA000000}">
      <text>
        <r>
          <rPr>
            <b/>
            <sz val="9"/>
            <color rgb="FF000000"/>
            <rFont val="Tahoma"/>
            <family val="2"/>
          </rPr>
          <t>Vul hier het aantal gewenste minuten in, 20 of 30. Opgelet -12 jarigen kunnen alleen 20 minuten kiezen.</t>
        </r>
      </text>
    </comment>
    <comment ref="L64" authorId="0" shapeId="0" xr:uid="{00000000-0006-0000-0100-0000CB000000}">
      <text>
        <r>
          <rPr>
            <b/>
            <sz val="9"/>
            <color indexed="81"/>
            <rFont val="Tahoma"/>
            <family val="2"/>
          </rPr>
          <t>Vul hier het aantal gewenste minuten in, 20 of 30. Opgelet -12 jarigen kunnen alleen 20 minuten kiezen.</t>
        </r>
      </text>
    </comment>
    <comment ref="O64" authorId="0" shapeId="0" xr:uid="{00000000-0006-0000-0100-0000CC000000}">
      <text>
        <r>
          <rPr>
            <b/>
            <sz val="9"/>
            <color indexed="81"/>
            <rFont val="Tahoma"/>
            <family val="2"/>
          </rPr>
          <t>Vul hier het aantal gewenste minuten in, 20 of 30. Opgelet -12 jarigen kunnen alleen 20 minuten kiezen.</t>
        </r>
      </text>
    </comment>
    <comment ref="R64" authorId="0" shapeId="0" xr:uid="{00000000-0006-0000-0100-0000CD000000}">
      <text>
        <r>
          <rPr>
            <b/>
            <sz val="9"/>
            <color indexed="81"/>
            <rFont val="Tahoma"/>
            <family val="2"/>
          </rPr>
          <t>Vul hier het aantal gewenste minuten in, 20 of 30. Opgelet -12 jarigen kunnen alleen 20 minuten kiezen.</t>
        </r>
      </text>
    </comment>
    <comment ref="F65" authorId="0" shapeId="0" xr:uid="{00000000-0006-0000-0100-0000CE000000}">
      <text>
        <r>
          <rPr>
            <b/>
            <sz val="9"/>
            <color rgb="FF000000"/>
            <rFont val="Tahoma"/>
            <family val="2"/>
          </rPr>
          <t>Vul hier het aantal gewenste minuten in, 20 of 30. Opgelet -12 jarigen kunnen alleen 20 minuten kiezen.</t>
        </r>
      </text>
    </comment>
    <comment ref="I65" authorId="0" shapeId="0" xr:uid="{00000000-0006-0000-0100-0000CF000000}">
      <text>
        <r>
          <rPr>
            <b/>
            <sz val="9"/>
            <color indexed="81"/>
            <rFont val="Tahoma"/>
            <family val="2"/>
          </rPr>
          <t>Vul hier het aantal gewenste minuten in, 20 of 30. Opgelet -12 jarigen kunnen alleen 20 minuten kiezen.</t>
        </r>
      </text>
    </comment>
    <comment ref="L65" authorId="0" shapeId="0" xr:uid="{00000000-0006-0000-0100-0000D0000000}">
      <text>
        <r>
          <rPr>
            <b/>
            <sz val="9"/>
            <color indexed="81"/>
            <rFont val="Tahoma"/>
            <family val="2"/>
          </rPr>
          <t>Vul hier het aantal gewenste minuten in, 20 of 30. Opgelet -12 jarigen kunnen alleen 20 minuten kiezen.</t>
        </r>
      </text>
    </comment>
    <comment ref="O65" authorId="0" shapeId="0" xr:uid="{00000000-0006-0000-0100-0000D1000000}">
      <text>
        <r>
          <rPr>
            <b/>
            <sz val="9"/>
            <color indexed="81"/>
            <rFont val="Tahoma"/>
            <family val="2"/>
          </rPr>
          <t>Vul hier het aantal gewenste minuten in, 20 of 30. Opgelet -12 jarigen kunnen alleen 20 minuten kiezen.</t>
        </r>
      </text>
    </comment>
    <comment ref="R65" authorId="0" shapeId="0" xr:uid="{00000000-0006-0000-0100-0000D2000000}">
      <text>
        <r>
          <rPr>
            <b/>
            <sz val="9"/>
            <color indexed="81"/>
            <rFont val="Tahoma"/>
            <family val="2"/>
          </rPr>
          <t>Vul hier het aantal gewenste minuten in, 20 of 30. Opgelet -12 jarigen kunnen alleen 20 minuten kiezen.</t>
        </r>
      </text>
    </comment>
    <comment ref="C66" authorId="0" shapeId="0" xr:uid="{00000000-0006-0000-0100-0000D3000000}">
      <text>
        <r>
          <rPr>
            <sz val="9"/>
            <color indexed="81"/>
            <rFont val="Tahoma"/>
            <family val="2"/>
          </rPr>
          <t xml:space="preserve">Geef hier de nauw-keurige omschrijving van de gewenste individuele activiteit
</t>
        </r>
      </text>
    </comment>
    <comment ref="F66" authorId="0" shapeId="0" xr:uid="{00000000-0006-0000-0100-0000D4000000}">
      <text>
        <r>
          <rPr>
            <b/>
            <sz val="9"/>
            <color rgb="FF000000"/>
            <rFont val="Tahoma"/>
            <family val="2"/>
          </rPr>
          <t>Vul hier het aantal gewenste minuten in, 20 of 30. Opgelet -12 jarigen kunnen alleen 20 minuten kiezen.</t>
        </r>
      </text>
    </comment>
    <comment ref="I66" authorId="0" shapeId="0" xr:uid="{00000000-0006-0000-0100-0000D5000000}">
      <text>
        <r>
          <rPr>
            <b/>
            <sz val="9"/>
            <color indexed="81"/>
            <rFont val="Tahoma"/>
            <family val="2"/>
          </rPr>
          <t>Vul hier het aantal gewenste minuten in, 20 of 30. Opgelet -12 jarigen kunnen alleen 20 minuten kiezen.</t>
        </r>
      </text>
    </comment>
    <comment ref="L66" authorId="0" shapeId="0" xr:uid="{00000000-0006-0000-0100-0000D6000000}">
      <text>
        <r>
          <rPr>
            <b/>
            <sz val="9"/>
            <color indexed="81"/>
            <rFont val="Tahoma"/>
            <family val="2"/>
          </rPr>
          <t>Vul hier het aantal gewenste minuten in, 20 of 30. Opgelet -12 jarigen kunnen alleen 20 minuten kiezen.</t>
        </r>
      </text>
    </comment>
    <comment ref="O66" authorId="0" shapeId="0" xr:uid="{00000000-0006-0000-0100-0000D7000000}">
      <text>
        <r>
          <rPr>
            <b/>
            <sz val="9"/>
            <color indexed="81"/>
            <rFont val="Tahoma"/>
            <family val="2"/>
          </rPr>
          <t>Vul hier het aantal gewenste minuten in, 20 of 30. Opgelet -12 jarigen kunnen alleen 20 minuten kiezen.</t>
        </r>
      </text>
    </comment>
    <comment ref="R66" authorId="0" shapeId="0" xr:uid="{00000000-0006-0000-0100-0000D8000000}">
      <text>
        <r>
          <rPr>
            <b/>
            <sz val="9"/>
            <color indexed="81"/>
            <rFont val="Tahoma"/>
            <family val="2"/>
          </rPr>
          <t>Vul hier het aantal gewenste minuten in, 20 of 30. Opgelet -12 jarigen kunnen alleen 20 minuten kiezen.</t>
        </r>
      </text>
    </comment>
    <comment ref="F68" authorId="0" shapeId="0" xr:uid="{00000000-0006-0000-0100-0000D9000000}">
      <text>
        <r>
          <rPr>
            <b/>
            <sz val="9"/>
            <color rgb="FF000000"/>
            <rFont val="Tahoma"/>
            <family val="2"/>
          </rPr>
          <t>Als deze optie gekozen wordt moet er x getypt worden.</t>
        </r>
      </text>
    </comment>
    <comment ref="I68" authorId="0" shapeId="0" xr:uid="{00000000-0006-0000-0100-0000DA000000}">
      <text>
        <r>
          <rPr>
            <b/>
            <sz val="9"/>
            <color rgb="FF000000"/>
            <rFont val="Tahoma"/>
            <family val="2"/>
          </rPr>
          <t>Als deze optie gekozen wordt moet er x getypt worden.</t>
        </r>
      </text>
    </comment>
    <comment ref="L68" authorId="0" shapeId="0" xr:uid="{00000000-0006-0000-0100-0000DB000000}">
      <text>
        <r>
          <rPr>
            <b/>
            <sz val="9"/>
            <color rgb="FF000000"/>
            <rFont val="Tahoma"/>
            <family val="2"/>
          </rPr>
          <t>Als deze optie gekozen wordt moet er x getypt worden.</t>
        </r>
      </text>
    </comment>
    <comment ref="O68" authorId="0" shapeId="0" xr:uid="{00000000-0006-0000-0100-0000DC000000}">
      <text>
        <r>
          <rPr>
            <b/>
            <sz val="9"/>
            <color indexed="81"/>
            <rFont val="Tahoma"/>
            <family val="2"/>
          </rPr>
          <t>Als deze optie gekozen wordt moet er x getypt worden.</t>
        </r>
      </text>
    </comment>
    <comment ref="R68" authorId="0" shapeId="0" xr:uid="{00000000-0006-0000-0100-0000DD000000}">
      <text>
        <r>
          <rPr>
            <b/>
            <sz val="9"/>
            <color indexed="81"/>
            <rFont val="Tahoma"/>
            <family val="2"/>
          </rPr>
          <t>Als deze optie gekozen wordt moet er x getypt worden.</t>
        </r>
      </text>
    </comment>
    <comment ref="F74" authorId="1" shapeId="0" xr:uid="{00000000-0006-0000-01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4" authorId="1" shapeId="0" xr:uid="{00000000-0006-0000-01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1" shapeId="0" xr:uid="{00000000-0006-0000-01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4" authorId="1" shapeId="0" xr:uid="{00000000-0006-0000-01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4" authorId="1" shapeId="0" xr:uid="{00000000-0006-0000-01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1" shapeId="0" xr:uid="{00000000-0006-0000-01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5" authorId="1" shapeId="0" xr:uid="{00000000-0006-0000-01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1" shapeId="0" xr:uid="{00000000-0006-0000-01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5" authorId="1" shapeId="0" xr:uid="{00000000-0006-0000-01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5" authorId="1" shapeId="0" xr:uid="{00000000-0006-0000-01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1" shapeId="0" xr:uid="{00000000-0006-0000-01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6" authorId="1" shapeId="0" xr:uid="{00000000-0006-0000-01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1" shapeId="0" xr:uid="{00000000-0006-0000-01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6" authorId="1" shapeId="0" xr:uid="{00000000-0006-0000-01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6" authorId="1" shapeId="0" xr:uid="{00000000-0006-0000-01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1" shapeId="0" xr:uid="{00000000-0006-0000-01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7" authorId="1" shapeId="0" xr:uid="{00000000-0006-0000-01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1" shapeId="0" xr:uid="{00000000-0006-0000-01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7" authorId="1" shapeId="0" xr:uid="{00000000-0006-0000-01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7" authorId="1" shapeId="0" xr:uid="{00000000-0006-0000-01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1" shapeId="0" xr:uid="{00000000-0006-0000-01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8" authorId="1" shapeId="0" xr:uid="{00000000-0006-0000-01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1" shapeId="0" xr:uid="{00000000-0006-0000-01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8" authorId="1" shapeId="0" xr:uid="{00000000-0006-0000-01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8" authorId="1" shapeId="0" xr:uid="{00000000-0006-0000-01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1" shapeId="0" xr:uid="{00000000-0006-0000-01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79" authorId="1" shapeId="0" xr:uid="{00000000-0006-0000-01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1" shapeId="0" xr:uid="{00000000-0006-0000-01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79" authorId="1" shapeId="0" xr:uid="{00000000-0006-0000-01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79" authorId="1" shapeId="0" xr:uid="{00000000-0006-0000-01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1" shapeId="0" xr:uid="{00000000-0006-0000-01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0" authorId="1" shapeId="0" xr:uid="{00000000-0006-0000-01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1" shapeId="0" xr:uid="{00000000-0006-0000-01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0" authorId="1" shapeId="0" xr:uid="{00000000-0006-0000-01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0" authorId="1" shapeId="0" xr:uid="{00000000-0006-0000-01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1" shapeId="0" xr:uid="{00000000-0006-0000-01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1" authorId="1" shapeId="0" xr:uid="{00000000-0006-0000-01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1" shapeId="0" xr:uid="{00000000-0006-0000-01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1" authorId="1" shapeId="0" xr:uid="{00000000-0006-0000-01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1" authorId="1" shapeId="0" xr:uid="{00000000-0006-0000-01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1" shapeId="0" xr:uid="{00000000-0006-0000-01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I82" authorId="1" shapeId="0" xr:uid="{00000000-0006-0000-01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1" shapeId="0" xr:uid="{00000000-0006-0000-01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O82" authorId="1" shapeId="0" xr:uid="{00000000-0006-0000-01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R82" authorId="1" shapeId="0" xr:uid="{00000000-0006-0000-01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8" authorId="0" shapeId="0" xr:uid="{00000000-0006-0000-0100-00000B010000}">
      <text>
        <r>
          <rPr>
            <b/>
            <sz val="9"/>
            <color rgb="FF000000"/>
            <rFont val="Tahoma"/>
            <family val="2"/>
          </rPr>
          <t>Als deze activiteit gekozen wordt moet er x getypt worden.</t>
        </r>
      </text>
    </comment>
    <comment ref="I88" authorId="0" shapeId="0" xr:uid="{00000000-0006-0000-0100-00000C010000}">
      <text>
        <r>
          <rPr>
            <b/>
            <sz val="9"/>
            <color rgb="FF000000"/>
            <rFont val="Tahoma"/>
            <family val="2"/>
          </rPr>
          <t>Als deze activiteit gekozen wordt moet er x getypt worden.</t>
        </r>
      </text>
    </comment>
    <comment ref="L88" authorId="0" shapeId="0" xr:uid="{00000000-0006-0000-0100-00000D010000}">
      <text>
        <r>
          <rPr>
            <b/>
            <sz val="9"/>
            <color rgb="FF000000"/>
            <rFont val="Tahoma"/>
            <family val="2"/>
          </rPr>
          <t>Als deze activiteit gekozen wordt moet er x getypt worden.</t>
        </r>
      </text>
    </comment>
    <comment ref="O88" authorId="0" shapeId="0" xr:uid="{00000000-0006-0000-0100-00000E010000}">
      <text>
        <r>
          <rPr>
            <b/>
            <sz val="9"/>
            <color indexed="81"/>
            <rFont val="Tahoma"/>
            <family val="2"/>
          </rPr>
          <t>Als deze activiteit gekozen wordt moet er x getypt worden.</t>
        </r>
      </text>
    </comment>
    <comment ref="R88" authorId="0" shapeId="0" xr:uid="{00000000-0006-0000-0100-00000F010000}">
      <text>
        <r>
          <rPr>
            <b/>
            <sz val="9"/>
            <color rgb="FF000000"/>
            <rFont val="Tahoma"/>
            <family val="2"/>
          </rPr>
          <t>Als deze activiteit gekozen wordt moet er x getypt worden.</t>
        </r>
      </text>
    </comment>
    <comment ref="F89" authorId="0" shapeId="0" xr:uid="{00000000-0006-0000-0100-000010010000}">
      <text>
        <r>
          <rPr>
            <b/>
            <sz val="9"/>
            <color rgb="FF000000"/>
            <rFont val="Tahoma"/>
            <family val="2"/>
          </rPr>
          <t>Als deze activiteit gekozen wordt moet er x getypt worden.</t>
        </r>
      </text>
    </comment>
    <comment ref="I89" authorId="0" shapeId="0" xr:uid="{00000000-0006-0000-0100-000011010000}">
      <text>
        <r>
          <rPr>
            <b/>
            <sz val="9"/>
            <color indexed="81"/>
            <rFont val="Tahoma"/>
            <family val="2"/>
          </rPr>
          <t>Als deze activiteit gekozen wordt moet er x getypt worden.</t>
        </r>
      </text>
    </comment>
    <comment ref="L89" authorId="0" shapeId="0" xr:uid="{00000000-0006-0000-0100-000012010000}">
      <text>
        <r>
          <rPr>
            <b/>
            <sz val="9"/>
            <color indexed="81"/>
            <rFont val="Tahoma"/>
            <family val="2"/>
          </rPr>
          <t>Als deze activiteit gekozen wordt moet er x getypt worden.</t>
        </r>
      </text>
    </comment>
    <comment ref="O89" authorId="0" shapeId="0" xr:uid="{00000000-0006-0000-0100-000013010000}">
      <text>
        <r>
          <rPr>
            <b/>
            <sz val="9"/>
            <color indexed="81"/>
            <rFont val="Tahoma"/>
            <family val="2"/>
          </rPr>
          <t>Als deze activiteit gekozen wordt moet er x getypt worden.</t>
        </r>
      </text>
    </comment>
    <comment ref="R89" authorId="0" shapeId="0" xr:uid="{00000000-0006-0000-0100-000014010000}">
      <text>
        <r>
          <rPr>
            <b/>
            <sz val="9"/>
            <color indexed="81"/>
            <rFont val="Tahoma"/>
            <family val="2"/>
          </rPr>
          <t>Als deze activiteit gekozen wordt moet er x getypt worden.</t>
        </r>
      </text>
    </comment>
    <comment ref="F90" authorId="0" shapeId="0" xr:uid="{00000000-0006-0000-0100-000015010000}">
      <text>
        <r>
          <rPr>
            <b/>
            <sz val="9"/>
            <color rgb="FF000000"/>
            <rFont val="Tahoma"/>
            <family val="2"/>
          </rPr>
          <t>Als deze activiteit gekozen wordt moet er x getypt worden.</t>
        </r>
      </text>
    </comment>
    <comment ref="I90" authorId="0" shapeId="0" xr:uid="{00000000-0006-0000-0100-000016010000}">
      <text>
        <r>
          <rPr>
            <b/>
            <sz val="9"/>
            <color rgb="FF000000"/>
            <rFont val="Tahoma"/>
            <family val="2"/>
          </rPr>
          <t>Als deze activiteit gekozen wordt moet er x getypt worden.</t>
        </r>
      </text>
    </comment>
    <comment ref="L90" authorId="0" shapeId="0" xr:uid="{00000000-0006-0000-0100-000017010000}">
      <text>
        <r>
          <rPr>
            <b/>
            <sz val="9"/>
            <color indexed="81"/>
            <rFont val="Tahoma"/>
            <family val="2"/>
          </rPr>
          <t>Als deze activiteit gekozen wordt moet er x getypt worden.</t>
        </r>
      </text>
    </comment>
    <comment ref="O90" authorId="0" shapeId="0" xr:uid="{00000000-0006-0000-0100-000018010000}">
      <text>
        <r>
          <rPr>
            <b/>
            <sz val="9"/>
            <color indexed="81"/>
            <rFont val="Tahoma"/>
            <family val="2"/>
          </rPr>
          <t>Als deze activiteit gekozen wordt moet er x getypt worden.</t>
        </r>
      </text>
    </comment>
    <comment ref="R90" authorId="0" shapeId="0" xr:uid="{00000000-0006-0000-0100-000019010000}">
      <text>
        <r>
          <rPr>
            <b/>
            <sz val="9"/>
            <color indexed="81"/>
            <rFont val="Tahoma"/>
            <family val="2"/>
          </rPr>
          <t>Als deze activiteit gekozen wordt moet er x getypt worden.</t>
        </r>
      </text>
    </comment>
    <comment ref="F91" authorId="0" shapeId="0" xr:uid="{00000000-0006-0000-0100-00001A010000}">
      <text>
        <r>
          <rPr>
            <b/>
            <sz val="9"/>
            <color rgb="FF000000"/>
            <rFont val="Tahoma"/>
            <family val="2"/>
          </rPr>
          <t>Als deze activiteit gekozen wordt moet er x getypt worden.</t>
        </r>
      </text>
    </comment>
    <comment ref="I91" authorId="0" shapeId="0" xr:uid="{00000000-0006-0000-0100-00001B010000}">
      <text>
        <r>
          <rPr>
            <b/>
            <sz val="9"/>
            <color rgb="FF000000"/>
            <rFont val="Tahoma"/>
            <family val="2"/>
          </rPr>
          <t>Als deze activiteit gekozen wordt moet er x getypt worden.</t>
        </r>
      </text>
    </comment>
    <comment ref="L91" authorId="0" shapeId="0" xr:uid="{00000000-0006-0000-0100-00001C010000}">
      <text>
        <r>
          <rPr>
            <b/>
            <sz val="9"/>
            <color indexed="81"/>
            <rFont val="Tahoma"/>
            <family val="2"/>
          </rPr>
          <t>Als deze activiteit gekozen wordt moet er x getypt worden.</t>
        </r>
      </text>
    </comment>
    <comment ref="O91" authorId="0" shapeId="0" xr:uid="{00000000-0006-0000-0100-00001D010000}">
      <text>
        <r>
          <rPr>
            <b/>
            <sz val="9"/>
            <color indexed="81"/>
            <rFont val="Tahoma"/>
            <family val="2"/>
          </rPr>
          <t>Als deze activiteit gekozen wordt moet er x getypt worden.</t>
        </r>
      </text>
    </comment>
    <comment ref="R91" authorId="0" shapeId="0" xr:uid="{00000000-0006-0000-0100-00001E010000}">
      <text>
        <r>
          <rPr>
            <b/>
            <sz val="9"/>
            <color indexed="81"/>
            <rFont val="Tahoma"/>
            <family val="2"/>
          </rPr>
          <t>Als deze activiteit gekozen wordt moet er x getypt worden.</t>
        </r>
      </text>
    </comment>
    <comment ref="F92" authorId="0" shapeId="0" xr:uid="{00000000-0006-0000-0100-00001F010000}">
      <text>
        <r>
          <rPr>
            <b/>
            <sz val="9"/>
            <color rgb="FF000000"/>
            <rFont val="Tahoma"/>
            <family val="2"/>
          </rPr>
          <t>Als deze activiteit gekozen wordt moet er x getypt worden.</t>
        </r>
      </text>
    </comment>
    <comment ref="I92" authorId="0" shapeId="0" xr:uid="{00000000-0006-0000-0100-000020010000}">
      <text>
        <r>
          <rPr>
            <b/>
            <sz val="9"/>
            <color indexed="81"/>
            <rFont val="Tahoma"/>
            <family val="2"/>
          </rPr>
          <t>Als deze activiteit gekozen wordt moet er x getypt worden.</t>
        </r>
      </text>
    </comment>
    <comment ref="L92" authorId="0" shapeId="0" xr:uid="{00000000-0006-0000-0100-000021010000}">
      <text>
        <r>
          <rPr>
            <b/>
            <sz val="9"/>
            <color indexed="81"/>
            <rFont val="Tahoma"/>
            <family val="2"/>
          </rPr>
          <t>Als deze activiteit gekozen wordt moet er x getypt worden.</t>
        </r>
      </text>
    </comment>
    <comment ref="O92" authorId="0" shapeId="0" xr:uid="{00000000-0006-0000-0100-000022010000}">
      <text>
        <r>
          <rPr>
            <b/>
            <sz val="9"/>
            <color indexed="81"/>
            <rFont val="Tahoma"/>
            <family val="2"/>
          </rPr>
          <t>Als deze activiteit gekozen wordt moet er x getypt worden.</t>
        </r>
      </text>
    </comment>
    <comment ref="R92" authorId="0" shapeId="0" xr:uid="{00000000-0006-0000-0100-000023010000}">
      <text>
        <r>
          <rPr>
            <b/>
            <sz val="9"/>
            <color indexed="81"/>
            <rFont val="Tahoma"/>
            <family val="2"/>
          </rPr>
          <t>Als deze activiteit gekozen wordt moet er x getypt worden.</t>
        </r>
      </text>
    </comment>
    <comment ref="F93" authorId="0" shapeId="0" xr:uid="{00000000-0006-0000-0100-000024010000}">
      <text>
        <r>
          <rPr>
            <b/>
            <sz val="9"/>
            <color rgb="FF000000"/>
            <rFont val="Tahoma"/>
            <family val="2"/>
          </rPr>
          <t>Als deze activiteit gekozen wordt moet er x getypt worden. Voor nieuwe leden kan dit enkel na auditie!</t>
        </r>
      </text>
    </comment>
    <comment ref="I93" authorId="0" shapeId="0" xr:uid="{00000000-0006-0000-0100-000025010000}">
      <text>
        <r>
          <rPr>
            <b/>
            <sz val="9"/>
            <color indexed="81"/>
            <rFont val="Tahoma"/>
            <family val="2"/>
          </rPr>
          <t>Als deze activiteit gekozen wordt moet er x getypt worden. Voor nieuwe leden kan dit enkel na auditie!</t>
        </r>
      </text>
    </comment>
    <comment ref="L93" authorId="0" shapeId="0" xr:uid="{00000000-0006-0000-0100-000026010000}">
      <text>
        <r>
          <rPr>
            <b/>
            <sz val="9"/>
            <color indexed="81"/>
            <rFont val="Tahoma"/>
            <family val="2"/>
          </rPr>
          <t>Als deze activiteit gekozen wordt moet er x getypt worden. Voor nieuwe leden kan dit enkel na auditie!</t>
        </r>
      </text>
    </comment>
    <comment ref="O93" authorId="0" shapeId="0" xr:uid="{00000000-0006-0000-0100-000027010000}">
      <text>
        <r>
          <rPr>
            <b/>
            <sz val="9"/>
            <color indexed="81"/>
            <rFont val="Tahoma"/>
            <family val="2"/>
          </rPr>
          <t>Als deze activiteit gekozen wordt moet er x getypt worden. Voor nieuwe leden kan dit enkel na auditie!</t>
        </r>
      </text>
    </comment>
    <comment ref="R93" authorId="0" shapeId="0" xr:uid="{00000000-0006-0000-0100-000028010000}">
      <text>
        <r>
          <rPr>
            <b/>
            <sz val="9"/>
            <color indexed="81"/>
            <rFont val="Tahoma"/>
            <family val="2"/>
          </rPr>
          <t>Als deze activiteit gekozen wordt moet er x getypt worden. Voor nieuwe leden kan dit enkel na auditie!</t>
        </r>
      </text>
    </comment>
    <comment ref="F94" authorId="1" shapeId="0" xr:uid="{00000000-0006-0000-0100-000029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I94" authorId="0" shapeId="0" xr:uid="{00000000-0006-0000-0100-00002A010000}">
      <text>
        <r>
          <rPr>
            <b/>
            <sz val="9"/>
            <color indexed="81"/>
            <rFont val="Tahoma"/>
            <family val="2"/>
          </rPr>
          <t>Als deze activiteit gekozen wordt moet er x getypt worden. Voor nieuwe leden kan dit enkel na auditie!</t>
        </r>
      </text>
    </comment>
    <comment ref="L94" authorId="0" shapeId="0" xr:uid="{00000000-0006-0000-0100-00002B010000}">
      <text>
        <r>
          <rPr>
            <b/>
            <sz val="9"/>
            <color indexed="81"/>
            <rFont val="Tahoma"/>
            <family val="2"/>
          </rPr>
          <t>Als deze activiteit gekozen wordt moet er x getypt worden. Voor nieuwe leden kan dit enkel na auditie!</t>
        </r>
      </text>
    </comment>
    <comment ref="O94" authorId="0" shapeId="0" xr:uid="{00000000-0006-0000-0100-00002C010000}">
      <text>
        <r>
          <rPr>
            <b/>
            <sz val="9"/>
            <color indexed="81"/>
            <rFont val="Tahoma"/>
            <family val="2"/>
          </rPr>
          <t>Als deze activiteit gekozen wordt moet er x getypt worden. Voor nieuwe leden kan dit enkel na auditie!</t>
        </r>
      </text>
    </comment>
    <comment ref="R94" authorId="0" shapeId="0" xr:uid="{00000000-0006-0000-0100-00002D010000}">
      <text>
        <r>
          <rPr>
            <b/>
            <sz val="9"/>
            <color indexed="81"/>
            <rFont val="Tahoma"/>
            <family val="2"/>
          </rPr>
          <t>Als deze activiteit gekozen wordt moet er x getypt worden. Voor nieuwe leden kan dit enkel na auditie!</t>
        </r>
      </text>
    </comment>
    <comment ref="B95" authorId="1" shapeId="0" xr:uid="{00000000-0006-0000-0100-00002E010000}">
      <text>
        <r>
          <rPr>
            <b/>
            <sz val="9"/>
            <color rgb="FF000000"/>
            <rFont val="Tahoma"/>
            <family val="2"/>
          </rPr>
          <t>Voor nieuwe leden kan dit enkel na auditie!</t>
        </r>
        <r>
          <rPr>
            <sz val="9"/>
            <color rgb="FF000000"/>
            <rFont val="Tahoma"/>
            <family val="2"/>
          </rPr>
          <t xml:space="preserve">
</t>
        </r>
      </text>
    </comment>
    <comment ref="C95" authorId="1" shapeId="0" xr:uid="{00000000-0006-0000-0100-00002F010000}">
      <text>
        <r>
          <rPr>
            <b/>
            <sz val="9"/>
            <color rgb="FF000000"/>
            <rFont val="Tahoma"/>
            <family val="2"/>
          </rPr>
          <t>Voor nieuwe leden kan dit enkel na auditie!</t>
        </r>
        <r>
          <rPr>
            <sz val="9"/>
            <color rgb="FF000000"/>
            <rFont val="Tahoma"/>
            <family val="2"/>
          </rPr>
          <t xml:space="preserve">
</t>
        </r>
      </text>
    </comment>
    <comment ref="F95" authorId="0" shapeId="0" xr:uid="{00000000-0006-0000-0100-000030010000}">
      <text>
        <r>
          <rPr>
            <b/>
            <sz val="9"/>
            <color rgb="FF000000"/>
            <rFont val="Tahoma"/>
            <family val="2"/>
          </rPr>
          <t>Als deze activiteit gekozen wordt moet er x getypt worden. Voor nieuwe leden kan dit enkel na auditie!</t>
        </r>
      </text>
    </comment>
    <comment ref="I95" authorId="0" shapeId="0" xr:uid="{00000000-0006-0000-0100-000031010000}">
      <text>
        <r>
          <rPr>
            <b/>
            <sz val="9"/>
            <color rgb="FF000000"/>
            <rFont val="Tahoma"/>
            <family val="2"/>
          </rPr>
          <t>Als deze activiteit gekozen wordt moet er x getypt worden. Voor nieuwe leden kan dit enkel na auditie!</t>
        </r>
      </text>
    </comment>
    <comment ref="L95" authorId="0" shapeId="0" xr:uid="{00000000-0006-0000-0100-000032010000}">
      <text>
        <r>
          <rPr>
            <b/>
            <sz val="9"/>
            <color rgb="FF000000"/>
            <rFont val="Tahoma"/>
            <family val="2"/>
          </rPr>
          <t>Als deze activiteit gekozen wordt moet er x getypt worden. Voor nieuwe leden kan dit enkel na auditie!</t>
        </r>
      </text>
    </comment>
    <comment ref="O95" authorId="0" shapeId="0" xr:uid="{00000000-0006-0000-0100-000033010000}">
      <text>
        <r>
          <rPr>
            <b/>
            <sz val="9"/>
            <color indexed="81"/>
            <rFont val="Tahoma"/>
            <family val="2"/>
          </rPr>
          <t>Als deze activiteit gekozen wordt moet er x getypt worden. Voor nieuwe leden kan dit enkel na auditie!</t>
        </r>
      </text>
    </comment>
    <comment ref="R95" authorId="0" shapeId="0" xr:uid="{00000000-0006-0000-0100-000034010000}">
      <text>
        <r>
          <rPr>
            <b/>
            <sz val="9"/>
            <color indexed="81"/>
            <rFont val="Tahoma"/>
            <family val="2"/>
          </rPr>
          <t>Als deze activiteit gekozen wordt moet er x getypt worden. Voor nieuwe leden kan dit enkel na auditie!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Latitude</author>
    <author>Microsoft Office-gebruiker</author>
    <author>Werner Mareels</author>
  </authors>
  <commentList>
    <comment ref="F16" authorId="0" shapeId="0" xr:uid="{00000000-0006-0000-0300-000001000000}">
      <text>
        <r>
          <rPr>
            <b/>
            <sz val="9"/>
            <color indexed="81"/>
            <rFont val="Tahoma"/>
            <family val="2"/>
          </rPr>
          <t>Als deze activiteit gekozen wordt moet er x getypt worden.</t>
        </r>
      </text>
    </comment>
    <comment ref="H16" authorId="0" shapeId="0" xr:uid="{00000000-0006-0000-0300-000002000000}">
      <text>
        <r>
          <rPr>
            <b/>
            <sz val="9"/>
            <color indexed="81"/>
            <rFont val="Tahoma"/>
            <family val="2"/>
          </rPr>
          <t>Als deze activiteit gekozen wordt moet er x getypt worden.</t>
        </r>
      </text>
    </comment>
    <comment ref="J16" authorId="0" shapeId="0" xr:uid="{00000000-0006-0000-0300-000003000000}">
      <text>
        <r>
          <rPr>
            <b/>
            <sz val="9"/>
            <color indexed="81"/>
            <rFont val="Tahoma"/>
            <family val="2"/>
          </rPr>
          <t>Als deze activiteit gekozen wordt moet er x getypt worden.</t>
        </r>
      </text>
    </comment>
    <comment ref="L16" authorId="0" shapeId="0" xr:uid="{00000000-0006-0000-0300-000004000000}">
      <text>
        <r>
          <rPr>
            <b/>
            <sz val="9"/>
            <color indexed="81"/>
            <rFont val="Tahoma"/>
            <family val="2"/>
          </rPr>
          <t>Als deze activiteit gekozen wordt moet er x getypt worden.</t>
        </r>
      </text>
    </comment>
    <comment ref="N16" authorId="0" shapeId="0" xr:uid="{00000000-0006-0000-0300-000005000000}">
      <text>
        <r>
          <rPr>
            <b/>
            <sz val="9"/>
            <color indexed="81"/>
            <rFont val="Tahoma"/>
            <family val="2"/>
          </rPr>
          <t>Als deze activiteit gekozen wordt moet er x getypt worden.</t>
        </r>
      </text>
    </comment>
    <comment ref="F17" authorId="0" shapeId="0" xr:uid="{00000000-0006-0000-0300-000006000000}">
      <text>
        <r>
          <rPr>
            <b/>
            <sz val="9"/>
            <color indexed="81"/>
            <rFont val="Tahoma"/>
            <family val="2"/>
          </rPr>
          <t>Als deze activiteit gekozen wordt moet er x getypt worden.</t>
        </r>
      </text>
    </comment>
    <comment ref="H17" authorId="0" shapeId="0" xr:uid="{00000000-0006-0000-0300-000007000000}">
      <text>
        <r>
          <rPr>
            <b/>
            <sz val="9"/>
            <color indexed="81"/>
            <rFont val="Tahoma"/>
            <family val="2"/>
          </rPr>
          <t>Als deze activiteit gekozen wordt moet er x getypt worden.</t>
        </r>
      </text>
    </comment>
    <comment ref="J17" authorId="0" shapeId="0" xr:uid="{00000000-0006-0000-0300-000008000000}">
      <text>
        <r>
          <rPr>
            <b/>
            <sz val="9"/>
            <color indexed="81"/>
            <rFont val="Tahoma"/>
            <family val="2"/>
          </rPr>
          <t>Als deze activiteit gekozen wordt moet er x getypt worden.</t>
        </r>
      </text>
    </comment>
    <comment ref="L17" authorId="0" shapeId="0" xr:uid="{00000000-0006-0000-0300-000009000000}">
      <text>
        <r>
          <rPr>
            <b/>
            <sz val="9"/>
            <color indexed="81"/>
            <rFont val="Tahoma"/>
            <family val="2"/>
          </rPr>
          <t>Als deze activiteit gekozen wordt moet er x getypt worden.</t>
        </r>
      </text>
    </comment>
    <comment ref="N17" authorId="0" shapeId="0" xr:uid="{00000000-0006-0000-0300-00000A000000}">
      <text>
        <r>
          <rPr>
            <b/>
            <sz val="9"/>
            <color indexed="81"/>
            <rFont val="Tahoma"/>
            <family val="2"/>
          </rPr>
          <t>Als deze activiteit gekozen wordt moet er x getypt worden.</t>
        </r>
      </text>
    </comment>
    <comment ref="F18" authorId="0" shapeId="0" xr:uid="{00000000-0006-0000-0300-00000B000000}">
      <text>
        <r>
          <rPr>
            <b/>
            <sz val="9"/>
            <color indexed="81"/>
            <rFont val="Tahoma"/>
            <family val="2"/>
          </rPr>
          <t>Als deze activiteit gekozen wordt moet er x getypt worden.</t>
        </r>
      </text>
    </comment>
    <comment ref="H18" authorId="0" shapeId="0" xr:uid="{00000000-0006-0000-0300-00000C000000}">
      <text>
        <r>
          <rPr>
            <b/>
            <sz val="9"/>
            <color indexed="81"/>
            <rFont val="Tahoma"/>
            <family val="2"/>
          </rPr>
          <t>Als deze activiteit gekozen wordt moet er x getypt worden.</t>
        </r>
      </text>
    </comment>
    <comment ref="J18" authorId="0" shapeId="0" xr:uid="{00000000-0006-0000-0300-00000D000000}">
      <text>
        <r>
          <rPr>
            <b/>
            <sz val="9"/>
            <color indexed="81"/>
            <rFont val="Tahoma"/>
            <family val="2"/>
          </rPr>
          <t>Als deze activiteit gekozen wordt moet er x getypt worden.</t>
        </r>
      </text>
    </comment>
    <comment ref="L18" authorId="0" shapeId="0" xr:uid="{00000000-0006-0000-0300-00000E000000}">
      <text>
        <r>
          <rPr>
            <b/>
            <sz val="9"/>
            <color indexed="81"/>
            <rFont val="Tahoma"/>
            <family val="2"/>
          </rPr>
          <t>Als deze activiteit gekozen wordt moet er x getypt worden.</t>
        </r>
      </text>
    </comment>
    <comment ref="N18" authorId="0" shapeId="0" xr:uid="{00000000-0006-0000-0300-00000F000000}">
      <text>
        <r>
          <rPr>
            <b/>
            <sz val="9"/>
            <color indexed="81"/>
            <rFont val="Tahoma"/>
            <family val="2"/>
          </rPr>
          <t>Als deze activiteit gekozen wordt moet er x getypt worden.</t>
        </r>
      </text>
    </comment>
    <comment ref="F19" authorId="0" shapeId="0" xr:uid="{00000000-0006-0000-0300-000010000000}">
      <text>
        <r>
          <rPr>
            <b/>
            <sz val="9"/>
            <color indexed="81"/>
            <rFont val="Tahoma"/>
            <family val="2"/>
          </rPr>
          <t>Als deze activiteit gekozen wordt moet er x getypt worden.</t>
        </r>
      </text>
    </comment>
    <comment ref="H19" authorId="0" shapeId="0" xr:uid="{00000000-0006-0000-0300-000011000000}">
      <text>
        <r>
          <rPr>
            <b/>
            <sz val="9"/>
            <color indexed="81"/>
            <rFont val="Tahoma"/>
            <family val="2"/>
          </rPr>
          <t>Als deze activiteit gekozen wordt moet er x getypt worden.</t>
        </r>
      </text>
    </comment>
    <comment ref="J19" authorId="0" shapeId="0" xr:uid="{00000000-0006-0000-0300-000012000000}">
      <text>
        <r>
          <rPr>
            <b/>
            <sz val="9"/>
            <color indexed="81"/>
            <rFont val="Tahoma"/>
            <family val="2"/>
          </rPr>
          <t>Als deze activiteit gekozen wordt moet er x getypt worden.</t>
        </r>
      </text>
    </comment>
    <comment ref="L19" authorId="0" shapeId="0" xr:uid="{00000000-0006-0000-0300-000013000000}">
      <text>
        <r>
          <rPr>
            <b/>
            <sz val="9"/>
            <color indexed="81"/>
            <rFont val="Tahoma"/>
            <family val="2"/>
          </rPr>
          <t>Als deze activiteit gekozen wordt moet er x getypt worden.</t>
        </r>
      </text>
    </comment>
    <comment ref="N19" authorId="0" shapeId="0" xr:uid="{00000000-0006-0000-0300-000014000000}">
      <text>
        <r>
          <rPr>
            <b/>
            <sz val="9"/>
            <color indexed="81"/>
            <rFont val="Tahoma"/>
            <family val="2"/>
          </rPr>
          <t>Als deze activiteit gekozen wordt moet er x getypt worden.</t>
        </r>
      </text>
    </comment>
    <comment ref="F20" authorId="0" shapeId="0" xr:uid="{00000000-0006-0000-0300-000015000000}">
      <text>
        <r>
          <rPr>
            <b/>
            <sz val="9"/>
            <color indexed="81"/>
            <rFont val="Tahoma"/>
            <family val="2"/>
          </rPr>
          <t>Als deze activiteit gekozen wordt moet er x getypt worden.</t>
        </r>
      </text>
    </comment>
    <comment ref="H20" authorId="0" shapeId="0" xr:uid="{00000000-0006-0000-0300-000016000000}">
      <text>
        <r>
          <rPr>
            <b/>
            <sz val="9"/>
            <color indexed="81"/>
            <rFont val="Tahoma"/>
            <family val="2"/>
          </rPr>
          <t>Als deze activiteit gekozen wordt moet er x getypt worden.</t>
        </r>
      </text>
    </comment>
    <comment ref="J20" authorId="0" shapeId="0" xr:uid="{00000000-0006-0000-0300-000017000000}">
      <text>
        <r>
          <rPr>
            <b/>
            <sz val="9"/>
            <color indexed="81"/>
            <rFont val="Tahoma"/>
            <family val="2"/>
          </rPr>
          <t>Als deze activiteit gekozen wordt moet er x getypt worden.</t>
        </r>
      </text>
    </comment>
    <comment ref="L20" authorId="0" shapeId="0" xr:uid="{00000000-0006-0000-0300-000018000000}">
      <text>
        <r>
          <rPr>
            <b/>
            <sz val="9"/>
            <color indexed="81"/>
            <rFont val="Tahoma"/>
            <family val="2"/>
          </rPr>
          <t>Als deze activiteit gekozen wordt moet er x getypt worden.</t>
        </r>
      </text>
    </comment>
    <comment ref="N20" authorId="0" shapeId="0" xr:uid="{00000000-0006-0000-0300-000019000000}">
      <text>
        <r>
          <rPr>
            <b/>
            <sz val="9"/>
            <color indexed="81"/>
            <rFont val="Tahoma"/>
            <family val="2"/>
          </rPr>
          <t>Als deze activiteit gekozen wordt moet er x getypt worden.</t>
        </r>
      </text>
    </comment>
    <comment ref="F21" authorId="0" shapeId="0" xr:uid="{00000000-0006-0000-0300-00001A000000}">
      <text>
        <r>
          <rPr>
            <b/>
            <sz val="9"/>
            <color indexed="81"/>
            <rFont val="Tahoma"/>
            <family val="2"/>
          </rPr>
          <t>Als deze activiteit gekozen wordt moet er x getypt worden.</t>
        </r>
      </text>
    </comment>
    <comment ref="H21" authorId="0" shapeId="0" xr:uid="{00000000-0006-0000-0300-00001B000000}">
      <text>
        <r>
          <rPr>
            <b/>
            <sz val="9"/>
            <color indexed="81"/>
            <rFont val="Tahoma"/>
            <family val="2"/>
          </rPr>
          <t>Als deze activiteit gekozen wordt moet er x getypt worden.</t>
        </r>
      </text>
    </comment>
    <comment ref="J21" authorId="0" shapeId="0" xr:uid="{00000000-0006-0000-0300-00001C000000}">
      <text>
        <r>
          <rPr>
            <b/>
            <sz val="9"/>
            <color indexed="81"/>
            <rFont val="Tahoma"/>
            <family val="2"/>
          </rPr>
          <t>Als deze activiteit gekozen wordt moet er x getypt worden.</t>
        </r>
      </text>
    </comment>
    <comment ref="L21" authorId="0" shapeId="0" xr:uid="{00000000-0006-0000-0300-00001D000000}">
      <text>
        <r>
          <rPr>
            <b/>
            <sz val="9"/>
            <color indexed="81"/>
            <rFont val="Tahoma"/>
            <family val="2"/>
          </rPr>
          <t>Als deze activiteit gekozen wordt moet er x getypt worden.</t>
        </r>
      </text>
    </comment>
    <comment ref="N21" authorId="0" shapeId="0" xr:uid="{00000000-0006-0000-0300-00001E000000}">
      <text>
        <r>
          <rPr>
            <b/>
            <sz val="9"/>
            <color indexed="81"/>
            <rFont val="Tahoma"/>
            <family val="2"/>
          </rPr>
          <t>Als deze activiteit gekozen wordt moet er x getypt worden.</t>
        </r>
      </text>
    </comment>
    <comment ref="F22" authorId="0" shapeId="0" xr:uid="{00000000-0006-0000-0300-00001F000000}">
      <text>
        <r>
          <rPr>
            <b/>
            <sz val="9"/>
            <color indexed="81"/>
            <rFont val="Tahoma"/>
            <family val="2"/>
          </rPr>
          <t>Als deze activiteit gekozen wordt moet er x getypt worden.</t>
        </r>
      </text>
    </comment>
    <comment ref="H22" authorId="0" shapeId="0" xr:uid="{00000000-0006-0000-0300-000020000000}">
      <text>
        <r>
          <rPr>
            <b/>
            <sz val="9"/>
            <color indexed="81"/>
            <rFont val="Tahoma"/>
            <family val="2"/>
          </rPr>
          <t>Als deze activiteit gekozen wordt moet er x getypt worden.</t>
        </r>
      </text>
    </comment>
    <comment ref="J22" authorId="0" shapeId="0" xr:uid="{00000000-0006-0000-0300-000021000000}">
      <text>
        <r>
          <rPr>
            <b/>
            <sz val="9"/>
            <color indexed="81"/>
            <rFont val="Tahoma"/>
            <family val="2"/>
          </rPr>
          <t>Als deze activiteit gekozen wordt moet er x getypt worden.</t>
        </r>
      </text>
    </comment>
    <comment ref="L22" authorId="0" shapeId="0" xr:uid="{00000000-0006-0000-0300-000022000000}">
      <text>
        <r>
          <rPr>
            <b/>
            <sz val="9"/>
            <color indexed="81"/>
            <rFont val="Tahoma"/>
            <family val="2"/>
          </rPr>
          <t>Als deze activiteit gekozen wordt moet er x getypt worden.</t>
        </r>
      </text>
    </comment>
    <comment ref="N22" authorId="0" shapeId="0" xr:uid="{00000000-0006-0000-0300-000023000000}">
      <text>
        <r>
          <rPr>
            <b/>
            <sz val="9"/>
            <color indexed="81"/>
            <rFont val="Tahoma"/>
            <family val="2"/>
          </rPr>
          <t>Als deze activiteit gekozen wordt moet er x getypt worden.</t>
        </r>
      </text>
    </comment>
    <comment ref="F23" authorId="0" shapeId="0" xr:uid="{00000000-0006-0000-0300-000024000000}">
      <text>
        <r>
          <rPr>
            <b/>
            <sz val="9"/>
            <color indexed="81"/>
            <rFont val="Tahoma"/>
            <family val="2"/>
          </rPr>
          <t>Als deze activiteit gekozen wordt moet er x getypt worden.</t>
        </r>
      </text>
    </comment>
    <comment ref="H23" authorId="0" shapeId="0" xr:uid="{00000000-0006-0000-0300-000025000000}">
      <text>
        <r>
          <rPr>
            <b/>
            <sz val="9"/>
            <color indexed="81"/>
            <rFont val="Tahoma"/>
            <family val="2"/>
          </rPr>
          <t>Als deze activiteit gekozen wordt moet er x getypt worden.</t>
        </r>
      </text>
    </comment>
    <comment ref="J23" authorId="0" shapeId="0" xr:uid="{00000000-0006-0000-0300-000026000000}">
      <text>
        <r>
          <rPr>
            <b/>
            <sz val="9"/>
            <color indexed="81"/>
            <rFont val="Tahoma"/>
            <family val="2"/>
          </rPr>
          <t>Als deze activiteit gekozen wordt moet er x getypt worden.</t>
        </r>
      </text>
    </comment>
    <comment ref="L23" authorId="0" shapeId="0" xr:uid="{00000000-0006-0000-0300-000027000000}">
      <text>
        <r>
          <rPr>
            <b/>
            <sz val="9"/>
            <color indexed="81"/>
            <rFont val="Tahoma"/>
            <family val="2"/>
          </rPr>
          <t>Als deze activiteit gekozen wordt moet er x getypt worden.</t>
        </r>
      </text>
    </comment>
    <comment ref="N23" authorId="0" shapeId="0" xr:uid="{00000000-0006-0000-0300-000028000000}">
      <text>
        <r>
          <rPr>
            <b/>
            <sz val="9"/>
            <color indexed="81"/>
            <rFont val="Tahoma"/>
            <family val="2"/>
          </rPr>
          <t>Als deze activiteit gekozen wordt moet er x getypt worden.</t>
        </r>
      </text>
    </comment>
    <comment ref="F24" authorId="0" shapeId="0" xr:uid="{00000000-0006-0000-0300-000029000000}">
      <text>
        <r>
          <rPr>
            <b/>
            <sz val="9"/>
            <color indexed="81"/>
            <rFont val="Tahoma"/>
            <family val="2"/>
          </rPr>
          <t>Als deze activiteit gekozen wordt moet er x getypt worden.</t>
        </r>
      </text>
    </comment>
    <comment ref="H24" authorId="0" shapeId="0" xr:uid="{00000000-0006-0000-0300-00002A000000}">
      <text>
        <r>
          <rPr>
            <b/>
            <sz val="9"/>
            <color indexed="81"/>
            <rFont val="Tahoma"/>
            <family val="2"/>
          </rPr>
          <t>Als deze activiteit gekozen wordt moet er x getypt worden.</t>
        </r>
      </text>
    </comment>
    <comment ref="J24" authorId="0" shapeId="0" xr:uid="{00000000-0006-0000-0300-00002B000000}">
      <text>
        <r>
          <rPr>
            <b/>
            <sz val="9"/>
            <color indexed="81"/>
            <rFont val="Tahoma"/>
            <family val="2"/>
          </rPr>
          <t>Als deze activiteit gekozen wordt moet er x getypt worden.</t>
        </r>
      </text>
    </comment>
    <comment ref="L24" authorId="0" shapeId="0" xr:uid="{00000000-0006-0000-0300-00002C000000}">
      <text>
        <r>
          <rPr>
            <b/>
            <sz val="9"/>
            <color indexed="81"/>
            <rFont val="Tahoma"/>
            <family val="2"/>
          </rPr>
          <t>Als deze activiteit gekozen wordt moet er x getypt worden.</t>
        </r>
      </text>
    </comment>
    <comment ref="N24" authorId="0" shapeId="0" xr:uid="{00000000-0006-0000-0300-00002D000000}">
      <text>
        <r>
          <rPr>
            <b/>
            <sz val="9"/>
            <color indexed="81"/>
            <rFont val="Tahoma"/>
            <family val="2"/>
          </rPr>
          <t>Als deze activiteit gekozen wordt moet er x getypt worden.</t>
        </r>
      </text>
    </comment>
    <comment ref="F25" authorId="0" shapeId="0" xr:uid="{00000000-0006-0000-0300-00002E000000}">
      <text>
        <r>
          <rPr>
            <b/>
            <sz val="9"/>
            <color indexed="81"/>
            <rFont val="Tahoma"/>
            <family val="2"/>
          </rPr>
          <t>Als deze activiteit gekozen wordt moet er x getypt worden.</t>
        </r>
      </text>
    </comment>
    <comment ref="H25" authorId="0" shapeId="0" xr:uid="{00000000-0006-0000-0300-00002F000000}">
      <text>
        <r>
          <rPr>
            <b/>
            <sz val="9"/>
            <color indexed="81"/>
            <rFont val="Tahoma"/>
            <family val="2"/>
          </rPr>
          <t>Als deze activiteit gekozen wordt moet er x getypt worden.</t>
        </r>
      </text>
    </comment>
    <comment ref="J25" authorId="0" shapeId="0" xr:uid="{00000000-0006-0000-0300-000030000000}">
      <text>
        <r>
          <rPr>
            <b/>
            <sz val="9"/>
            <color indexed="81"/>
            <rFont val="Tahoma"/>
            <family val="2"/>
          </rPr>
          <t>Als deze activiteit gekozen wordt moet er x getypt worden.</t>
        </r>
      </text>
    </comment>
    <comment ref="L25" authorId="0" shapeId="0" xr:uid="{00000000-0006-0000-0300-000031000000}">
      <text>
        <r>
          <rPr>
            <b/>
            <sz val="9"/>
            <color indexed="81"/>
            <rFont val="Tahoma"/>
            <family val="2"/>
          </rPr>
          <t>Als deze activiteit gekozen wordt moet er x getypt worden.</t>
        </r>
      </text>
    </comment>
    <comment ref="N25" authorId="0" shapeId="0" xr:uid="{00000000-0006-0000-0300-000032000000}">
      <text>
        <r>
          <rPr>
            <b/>
            <sz val="9"/>
            <color indexed="81"/>
            <rFont val="Tahoma"/>
            <family val="2"/>
          </rPr>
          <t>Als deze activiteit gekozen wordt moet er x getypt worden.</t>
        </r>
      </text>
    </comment>
    <comment ref="F26" authorId="0" shapeId="0" xr:uid="{00000000-0006-0000-0300-000033000000}">
      <text>
        <r>
          <rPr>
            <b/>
            <sz val="9"/>
            <color indexed="81"/>
            <rFont val="Tahoma"/>
            <family val="2"/>
          </rPr>
          <t>Als deze activiteit gekozen wordt moet er x getypt worden.</t>
        </r>
      </text>
    </comment>
    <comment ref="H26" authorId="0" shapeId="0" xr:uid="{00000000-0006-0000-0300-000034000000}">
      <text>
        <r>
          <rPr>
            <b/>
            <sz val="9"/>
            <color indexed="81"/>
            <rFont val="Tahoma"/>
            <family val="2"/>
          </rPr>
          <t>Als deze activiteit gekozen wordt moet er x getypt worden.</t>
        </r>
      </text>
    </comment>
    <comment ref="J26" authorId="0" shapeId="0" xr:uid="{00000000-0006-0000-0300-000035000000}">
      <text>
        <r>
          <rPr>
            <b/>
            <sz val="9"/>
            <color indexed="81"/>
            <rFont val="Tahoma"/>
            <family val="2"/>
          </rPr>
          <t>Als deze activiteit gekozen wordt moet er x getypt worden.</t>
        </r>
      </text>
    </comment>
    <comment ref="L26" authorId="0" shapeId="0" xr:uid="{00000000-0006-0000-0300-000036000000}">
      <text>
        <r>
          <rPr>
            <b/>
            <sz val="9"/>
            <color indexed="81"/>
            <rFont val="Tahoma"/>
            <family val="2"/>
          </rPr>
          <t>Als deze activiteit gekozen wordt moet er x getypt worden.</t>
        </r>
      </text>
    </comment>
    <comment ref="N26" authorId="0" shapeId="0" xr:uid="{00000000-0006-0000-0300-000037000000}">
      <text>
        <r>
          <rPr>
            <b/>
            <sz val="9"/>
            <color indexed="81"/>
            <rFont val="Tahoma"/>
            <family val="2"/>
          </rPr>
          <t>Als deze activiteit gekozen wordt moet er x getypt worden.</t>
        </r>
      </text>
    </comment>
    <comment ref="F27" authorId="0" shapeId="0" xr:uid="{00000000-0006-0000-0300-000038000000}">
      <text>
        <r>
          <rPr>
            <b/>
            <sz val="9"/>
            <color indexed="81"/>
            <rFont val="Tahoma"/>
            <family val="2"/>
          </rPr>
          <t>Als deze activiteit gekozen wordt moet er x getypt worden.</t>
        </r>
      </text>
    </comment>
    <comment ref="H27" authorId="0" shapeId="0" xr:uid="{00000000-0006-0000-0300-000039000000}">
      <text>
        <r>
          <rPr>
            <b/>
            <sz val="9"/>
            <color indexed="81"/>
            <rFont val="Tahoma"/>
            <family val="2"/>
          </rPr>
          <t>Als deze activiteit gekozen wordt moet er x getypt worden.</t>
        </r>
      </text>
    </comment>
    <comment ref="J27" authorId="0" shapeId="0" xr:uid="{00000000-0006-0000-0300-00003A000000}">
      <text>
        <r>
          <rPr>
            <b/>
            <sz val="9"/>
            <color indexed="81"/>
            <rFont val="Tahoma"/>
            <family val="2"/>
          </rPr>
          <t>Als deze activiteit gekozen wordt moet er x getypt worden.</t>
        </r>
      </text>
    </comment>
    <comment ref="L27" authorId="0" shapeId="0" xr:uid="{00000000-0006-0000-0300-00003B000000}">
      <text>
        <r>
          <rPr>
            <b/>
            <sz val="9"/>
            <color indexed="81"/>
            <rFont val="Tahoma"/>
            <family val="2"/>
          </rPr>
          <t>Als deze activiteit gekozen wordt moet er x getypt worden.</t>
        </r>
      </text>
    </comment>
    <comment ref="N27" authorId="0" shapeId="0" xr:uid="{00000000-0006-0000-0300-00003C000000}">
      <text>
        <r>
          <rPr>
            <b/>
            <sz val="9"/>
            <color indexed="81"/>
            <rFont val="Tahoma"/>
            <family val="2"/>
          </rPr>
          <t>Als deze activiteit gekozen wordt moet er x getypt worden.</t>
        </r>
      </text>
    </comment>
    <comment ref="F28" authorId="0" shapeId="0" xr:uid="{00000000-0006-0000-0300-00003D000000}">
      <text>
        <r>
          <rPr>
            <b/>
            <sz val="9"/>
            <color indexed="81"/>
            <rFont val="Tahoma"/>
            <family val="2"/>
          </rPr>
          <t>Als deze activiteit gekozen wordt moet er x getypt worden.</t>
        </r>
      </text>
    </comment>
    <comment ref="H28" authorId="0" shapeId="0" xr:uid="{00000000-0006-0000-0300-00003E000000}">
      <text>
        <r>
          <rPr>
            <b/>
            <sz val="9"/>
            <color indexed="81"/>
            <rFont val="Tahoma"/>
            <family val="2"/>
          </rPr>
          <t>Als deze activiteit gekozen wordt moet er x getypt worden.</t>
        </r>
      </text>
    </comment>
    <comment ref="J28" authorId="0" shapeId="0" xr:uid="{00000000-0006-0000-0300-00003F000000}">
      <text>
        <r>
          <rPr>
            <b/>
            <sz val="9"/>
            <color indexed="81"/>
            <rFont val="Tahoma"/>
            <family val="2"/>
          </rPr>
          <t>Als deze activiteit gekozen wordt moet er x getypt worden.</t>
        </r>
      </text>
    </comment>
    <comment ref="L28" authorId="0" shapeId="0" xr:uid="{00000000-0006-0000-0300-000040000000}">
      <text>
        <r>
          <rPr>
            <b/>
            <sz val="9"/>
            <color indexed="81"/>
            <rFont val="Tahoma"/>
            <family val="2"/>
          </rPr>
          <t>Als deze activiteit gekozen wordt moet er x getypt worden.</t>
        </r>
      </text>
    </comment>
    <comment ref="N28" authorId="0" shapeId="0" xr:uid="{00000000-0006-0000-0300-000041000000}">
      <text>
        <r>
          <rPr>
            <b/>
            <sz val="9"/>
            <color indexed="81"/>
            <rFont val="Tahoma"/>
            <family val="2"/>
          </rPr>
          <t>Als deze activiteit gekozen wordt moet er x getypt worden.</t>
        </r>
      </text>
    </comment>
    <comment ref="F30" authorId="0" shapeId="0" xr:uid="{00000000-0006-0000-0300-000042000000}">
      <text>
        <r>
          <rPr>
            <b/>
            <sz val="9"/>
            <color indexed="81"/>
            <rFont val="Tahoma"/>
            <family val="2"/>
          </rPr>
          <t>Als deze activiteit gekozen wordt moet er x getypt worden.</t>
        </r>
      </text>
    </comment>
    <comment ref="H30" authorId="0" shapeId="0" xr:uid="{00000000-0006-0000-0300-000043000000}">
      <text>
        <r>
          <rPr>
            <b/>
            <sz val="9"/>
            <color indexed="81"/>
            <rFont val="Tahoma"/>
            <family val="2"/>
          </rPr>
          <t>Als deze activiteit gekozen wordt moet er x getypt worden.</t>
        </r>
      </text>
    </comment>
    <comment ref="J30" authorId="0" shapeId="0" xr:uid="{00000000-0006-0000-0300-000044000000}">
      <text>
        <r>
          <rPr>
            <b/>
            <sz val="9"/>
            <color indexed="81"/>
            <rFont val="Tahoma"/>
            <family val="2"/>
          </rPr>
          <t>Als deze activiteit gekozen wordt moet er x getypt worden.</t>
        </r>
      </text>
    </comment>
    <comment ref="L30" authorId="0" shapeId="0" xr:uid="{00000000-0006-0000-0300-000045000000}">
      <text>
        <r>
          <rPr>
            <b/>
            <sz val="9"/>
            <color indexed="81"/>
            <rFont val="Tahoma"/>
            <family val="2"/>
          </rPr>
          <t>Als deze activiteit gekozen wordt moet er x getypt worden.</t>
        </r>
      </text>
    </comment>
    <comment ref="N30" authorId="0" shapeId="0" xr:uid="{00000000-0006-0000-0300-000046000000}">
      <text>
        <r>
          <rPr>
            <b/>
            <sz val="9"/>
            <color indexed="81"/>
            <rFont val="Tahoma"/>
            <family val="2"/>
          </rPr>
          <t>Als deze activiteit gekozen wordt moet er x getypt worden.</t>
        </r>
      </text>
    </comment>
    <comment ref="F35" authorId="0" shapeId="0" xr:uid="{00000000-0006-0000-0300-000047000000}">
      <text>
        <r>
          <rPr>
            <b/>
            <sz val="9"/>
            <color indexed="81"/>
            <rFont val="Tahoma"/>
            <family val="2"/>
          </rPr>
          <t>Als deze activiteit gekozen wordt moet er x getypt worden.</t>
        </r>
      </text>
    </comment>
    <comment ref="H35" authorId="0" shapeId="0" xr:uid="{00000000-0006-0000-0300-000048000000}">
      <text>
        <r>
          <rPr>
            <b/>
            <sz val="9"/>
            <color indexed="81"/>
            <rFont val="Tahoma"/>
            <family val="2"/>
          </rPr>
          <t>Als deze activiteit gekozen wordt moet er x getypt worden.</t>
        </r>
      </text>
    </comment>
    <comment ref="J35" authorId="0" shapeId="0" xr:uid="{00000000-0006-0000-0300-000049000000}">
      <text>
        <r>
          <rPr>
            <b/>
            <sz val="9"/>
            <color indexed="81"/>
            <rFont val="Tahoma"/>
            <family val="2"/>
          </rPr>
          <t>Als deze activiteit gekozen wordt moet er x getypt worden.</t>
        </r>
      </text>
    </comment>
    <comment ref="L35" authorId="0" shapeId="0" xr:uid="{00000000-0006-0000-0300-00004A000000}">
      <text>
        <r>
          <rPr>
            <b/>
            <sz val="9"/>
            <color indexed="81"/>
            <rFont val="Tahoma"/>
            <family val="2"/>
          </rPr>
          <t>Als deze activiteit gekozen wordt moet er x getypt worden.</t>
        </r>
      </text>
    </comment>
    <comment ref="N35" authorId="0" shapeId="0" xr:uid="{00000000-0006-0000-0300-00004B000000}">
      <text>
        <r>
          <rPr>
            <b/>
            <sz val="9"/>
            <color indexed="81"/>
            <rFont val="Tahoma"/>
            <family val="2"/>
          </rPr>
          <t>Als deze activiteit gekozen wordt moet er x getypt worden.</t>
        </r>
      </text>
    </comment>
    <comment ref="F36" authorId="0" shapeId="0" xr:uid="{00000000-0006-0000-0300-00004C000000}">
      <text>
        <r>
          <rPr>
            <b/>
            <sz val="9"/>
            <color indexed="81"/>
            <rFont val="Tahoma"/>
            <family val="2"/>
          </rPr>
          <t>Als deze activiteit gekozen wordt moet er x getypt worden.</t>
        </r>
      </text>
    </comment>
    <comment ref="H36" authorId="0" shapeId="0" xr:uid="{00000000-0006-0000-0300-00004D000000}">
      <text>
        <r>
          <rPr>
            <b/>
            <sz val="9"/>
            <color indexed="81"/>
            <rFont val="Tahoma"/>
            <family val="2"/>
          </rPr>
          <t>Als deze activiteit gekozen wordt moet er x getypt worden.</t>
        </r>
      </text>
    </comment>
    <comment ref="J36" authorId="0" shapeId="0" xr:uid="{00000000-0006-0000-0300-00004E000000}">
      <text>
        <r>
          <rPr>
            <b/>
            <sz val="9"/>
            <color indexed="81"/>
            <rFont val="Tahoma"/>
            <family val="2"/>
          </rPr>
          <t>Als deze activiteit gekozen wordt moet er x getypt worden.</t>
        </r>
      </text>
    </comment>
    <comment ref="L36" authorId="0" shapeId="0" xr:uid="{00000000-0006-0000-0300-00004F000000}">
      <text>
        <r>
          <rPr>
            <b/>
            <sz val="9"/>
            <color indexed="81"/>
            <rFont val="Tahoma"/>
            <family val="2"/>
          </rPr>
          <t>Als deze activiteit gekozen wordt moet er x getypt worden.</t>
        </r>
      </text>
    </comment>
    <comment ref="N36" authorId="0" shapeId="0" xr:uid="{00000000-0006-0000-0300-000050000000}">
      <text>
        <r>
          <rPr>
            <b/>
            <sz val="9"/>
            <color indexed="81"/>
            <rFont val="Tahoma"/>
            <family val="2"/>
          </rPr>
          <t>Als deze activiteit gekozen wordt moet er x getypt worden.</t>
        </r>
      </text>
    </comment>
    <comment ref="F42" authorId="0" shapeId="0" xr:uid="{00000000-0006-0000-0300-000051000000}">
      <text>
        <r>
          <rPr>
            <b/>
            <sz val="9"/>
            <color indexed="81"/>
            <rFont val="Tahoma"/>
            <family val="2"/>
          </rPr>
          <t>Vul hier het aantal gewenste minuten in, 20 of 30. Opgelet -12 jarigen kunnen alleen 20 minuten kiezen.</t>
        </r>
      </text>
    </comment>
    <comment ref="H42" authorId="0" shapeId="0" xr:uid="{00000000-0006-0000-0300-000052000000}">
      <text>
        <r>
          <rPr>
            <b/>
            <sz val="9"/>
            <color indexed="81"/>
            <rFont val="Tahoma"/>
            <family val="2"/>
          </rPr>
          <t>Vul hier het aantal gewenste minuten in, 20 of 30. Opgelet -12 jarigen kunnen alleen 20 minuten kiezen.</t>
        </r>
      </text>
    </comment>
    <comment ref="J42" authorId="0" shapeId="0" xr:uid="{00000000-0006-0000-0300-000053000000}">
      <text>
        <r>
          <rPr>
            <b/>
            <sz val="9"/>
            <color indexed="81"/>
            <rFont val="Tahoma"/>
            <family val="2"/>
          </rPr>
          <t>Vul hier het aantal gewenste minuten in, 20 of 30. Opgelet -12 jarigen kunnen alleen 20 minuten kiezen.</t>
        </r>
      </text>
    </comment>
    <comment ref="L42" authorId="0" shapeId="0" xr:uid="{00000000-0006-0000-0300-000054000000}">
      <text>
        <r>
          <rPr>
            <b/>
            <sz val="9"/>
            <color indexed="81"/>
            <rFont val="Tahoma"/>
            <family val="2"/>
          </rPr>
          <t>Vul hier het aantal gewenste minuten in, 20 of 30. Opgelet -12 jarigen kunnen alleen 20 minuten kiezen.</t>
        </r>
      </text>
    </comment>
    <comment ref="N42" authorId="0" shapeId="0" xr:uid="{00000000-0006-0000-0300-000055000000}">
      <text>
        <r>
          <rPr>
            <b/>
            <sz val="9"/>
            <color indexed="81"/>
            <rFont val="Tahoma"/>
            <family val="2"/>
          </rPr>
          <t>Vul hier het aantal gewenste minuten in, 20 of 30. Opgelet -12 jarigen kunnen alleen 20 minuten kiezen.</t>
        </r>
      </text>
    </comment>
    <comment ref="B43" authorId="1" shapeId="0" xr:uid="{00000000-0006-0000-0300-000056000000}">
      <text>
        <r>
          <rPr>
            <sz val="10"/>
            <color indexed="81"/>
            <rFont val="Calibri"/>
            <family val="2"/>
          </rPr>
          <t>Dit is niet bedoeld voor de masterclass van Marcel Ketels</t>
        </r>
      </text>
    </comment>
    <comment ref="F43" authorId="0" shapeId="0" xr:uid="{00000000-0006-0000-0300-000057000000}">
      <text>
        <r>
          <rPr>
            <b/>
            <sz val="9"/>
            <color indexed="81"/>
            <rFont val="Tahoma"/>
            <family val="2"/>
          </rPr>
          <t>Vul hier het aantal gewenste minuten in, 20 of 30. Opgelet -12 jarigen kunnen alleen 20 minuten kiezen.</t>
        </r>
      </text>
    </comment>
    <comment ref="H43" authorId="0" shapeId="0" xr:uid="{00000000-0006-0000-0300-000058000000}">
      <text>
        <r>
          <rPr>
            <b/>
            <sz val="9"/>
            <color indexed="81"/>
            <rFont val="Tahoma"/>
            <family val="2"/>
          </rPr>
          <t>Vul hier het aantal gewenste minuten in, 20 of 30. Opgelet -12 jarigen kunnen alleen 20 minuten kiezen.</t>
        </r>
      </text>
    </comment>
    <comment ref="J43" authorId="0" shapeId="0" xr:uid="{00000000-0006-0000-0300-000059000000}">
      <text>
        <r>
          <rPr>
            <b/>
            <sz val="9"/>
            <color indexed="81"/>
            <rFont val="Tahoma"/>
            <family val="2"/>
          </rPr>
          <t>Vul hier het aantal gewenste minuten in, 20 of 30. Opgelet -12 jarigen kunnen alleen 20 minuten kiezen.</t>
        </r>
      </text>
    </comment>
    <comment ref="L43" authorId="0" shapeId="0" xr:uid="{00000000-0006-0000-0300-00005A000000}">
      <text>
        <r>
          <rPr>
            <b/>
            <sz val="9"/>
            <color indexed="81"/>
            <rFont val="Tahoma"/>
            <family val="2"/>
          </rPr>
          <t>Vul hier het aantal gewenste minuten in, 20 of 30. Opgelet -12 jarigen kunnen alleen 20 minuten kiezen.</t>
        </r>
      </text>
    </comment>
    <comment ref="N43" authorId="0" shapeId="0" xr:uid="{00000000-0006-0000-0300-00005B000000}">
      <text>
        <r>
          <rPr>
            <b/>
            <sz val="9"/>
            <color indexed="81"/>
            <rFont val="Tahoma"/>
            <family val="2"/>
          </rPr>
          <t>Vul hier het aantal gewenste minuten in, 20 of 30. Opgelet -12 jarigen kunnen alleen 20 minuten kiezen.</t>
        </r>
      </text>
    </comment>
    <comment ref="F44" authorId="0" shapeId="0" xr:uid="{00000000-0006-0000-0300-00005C000000}">
      <text>
        <r>
          <rPr>
            <b/>
            <sz val="9"/>
            <color indexed="81"/>
            <rFont val="Tahoma"/>
            <family val="2"/>
          </rPr>
          <t>Vul hier het aantal gewenste minuten in, 20 of 30. Opgelet -12 jarigen kunnen alleen 20 minuten kiezen.</t>
        </r>
      </text>
    </comment>
    <comment ref="H44" authorId="0" shapeId="0" xr:uid="{00000000-0006-0000-0300-00005D000000}">
      <text>
        <r>
          <rPr>
            <b/>
            <sz val="9"/>
            <color indexed="81"/>
            <rFont val="Tahoma"/>
            <family val="2"/>
          </rPr>
          <t>Vul hier het aantal gewenste minuten in, 20 of 30. Opgelet -12 jarigen kunnen alleen 20 minuten kiezen.</t>
        </r>
      </text>
    </comment>
    <comment ref="J44" authorId="0" shapeId="0" xr:uid="{00000000-0006-0000-0300-00005E000000}">
      <text>
        <r>
          <rPr>
            <b/>
            <sz val="9"/>
            <color indexed="81"/>
            <rFont val="Tahoma"/>
            <family val="2"/>
          </rPr>
          <t>Vul hier het aantal gewenste minuten in, 20 of 30. Opgelet -12 jarigen kunnen alleen 20 minuten kiezen.</t>
        </r>
      </text>
    </comment>
    <comment ref="L44" authorId="0" shapeId="0" xr:uid="{00000000-0006-0000-0300-00005F000000}">
      <text>
        <r>
          <rPr>
            <b/>
            <sz val="9"/>
            <color indexed="81"/>
            <rFont val="Tahoma"/>
            <family val="2"/>
          </rPr>
          <t>Vul hier het aantal gewenste minuten in, 20 of 30. Opgelet -12 jarigen kunnen alleen 20 minuten kiezen.</t>
        </r>
      </text>
    </comment>
    <comment ref="N44" authorId="0" shapeId="0" xr:uid="{00000000-0006-0000-0300-000060000000}">
      <text>
        <r>
          <rPr>
            <b/>
            <sz val="9"/>
            <color indexed="81"/>
            <rFont val="Tahoma"/>
            <family val="2"/>
          </rPr>
          <t>Vul hier het aantal gewenste minuten in, 20 of 30. Opgelet -12 jarigen kunnen alleen 20 minuten kiezen.</t>
        </r>
      </text>
    </comment>
    <comment ref="F45" authorId="0" shapeId="0" xr:uid="{00000000-0006-0000-0300-000061000000}">
      <text>
        <r>
          <rPr>
            <b/>
            <sz val="9"/>
            <color indexed="81"/>
            <rFont val="Tahoma"/>
            <family val="2"/>
          </rPr>
          <t>Vul hier het aantal gewenste minuten in, 20 of 30. Opgelet -12 jarigen kunnen alleen 20 minuten kiezen.</t>
        </r>
      </text>
    </comment>
    <comment ref="H45" authorId="0" shapeId="0" xr:uid="{00000000-0006-0000-0300-000062000000}">
      <text>
        <r>
          <rPr>
            <b/>
            <sz val="9"/>
            <color indexed="81"/>
            <rFont val="Tahoma"/>
            <family val="2"/>
          </rPr>
          <t>Vul hier het aantal gewenste minuten in, 20 of 30. Opgelet -12 jarigen kunnen alleen 20 minuten kiezen.</t>
        </r>
      </text>
    </comment>
    <comment ref="J45" authorId="0" shapeId="0" xr:uid="{00000000-0006-0000-0300-000063000000}">
      <text>
        <r>
          <rPr>
            <b/>
            <sz val="9"/>
            <color indexed="81"/>
            <rFont val="Tahoma"/>
            <family val="2"/>
          </rPr>
          <t>Vul hier het aantal gewenste minuten in, 20 of 30. Opgelet -12 jarigen kunnen alleen 20 minuten kiezen.</t>
        </r>
      </text>
    </comment>
    <comment ref="L45" authorId="0" shapeId="0" xr:uid="{00000000-0006-0000-0300-000064000000}">
      <text>
        <r>
          <rPr>
            <b/>
            <sz val="9"/>
            <color indexed="81"/>
            <rFont val="Tahoma"/>
            <family val="2"/>
          </rPr>
          <t>Vul hier het aantal gewenste minuten in, 20 of 30. Opgelet -12 jarigen kunnen alleen 20 minuten kiezen.</t>
        </r>
      </text>
    </comment>
    <comment ref="N45" authorId="0" shapeId="0" xr:uid="{00000000-0006-0000-0300-000065000000}">
      <text>
        <r>
          <rPr>
            <b/>
            <sz val="9"/>
            <color rgb="FF000000"/>
            <rFont val="Tahoma"/>
            <family val="2"/>
          </rPr>
          <t>Vul hier het aantal gewenste minuten in, 20 of 30. Opgelet -12 jarigen kunnen alleen 20 minuten kiezen.</t>
        </r>
      </text>
    </comment>
    <comment ref="F46" authorId="0" shapeId="0" xr:uid="{00000000-0006-0000-0300-000066000000}">
      <text>
        <r>
          <rPr>
            <b/>
            <sz val="9"/>
            <color indexed="81"/>
            <rFont val="Tahoma"/>
            <family val="2"/>
          </rPr>
          <t>Vul hier het aantal gewenste minuten in, 20 of 30. Opgelet -12 jarigen kunnen alleen 20 minuten kiezen.</t>
        </r>
      </text>
    </comment>
    <comment ref="H46" authorId="0" shapeId="0" xr:uid="{00000000-0006-0000-0300-000067000000}">
      <text>
        <r>
          <rPr>
            <b/>
            <sz val="9"/>
            <color indexed="81"/>
            <rFont val="Tahoma"/>
            <family val="2"/>
          </rPr>
          <t>Vul hier het aantal gewenste minuten in, 20 of 30. Opgelet -12 jarigen kunnen alleen 20 minuten kiezen.</t>
        </r>
      </text>
    </comment>
    <comment ref="J46" authorId="0" shapeId="0" xr:uid="{00000000-0006-0000-0300-000068000000}">
      <text>
        <r>
          <rPr>
            <b/>
            <sz val="9"/>
            <color indexed="81"/>
            <rFont val="Tahoma"/>
            <family val="2"/>
          </rPr>
          <t>Vul hier het aantal gewenste minuten in, 20 of 30. Opgelet -12 jarigen kunnen alleen 20 minuten kiezen.</t>
        </r>
      </text>
    </comment>
    <comment ref="L46" authorId="0" shapeId="0" xr:uid="{00000000-0006-0000-0300-000069000000}">
      <text>
        <r>
          <rPr>
            <b/>
            <sz val="9"/>
            <color indexed="81"/>
            <rFont val="Tahoma"/>
            <family val="2"/>
          </rPr>
          <t>Vul hier het aantal gewenste minuten in, 20 of 30. Opgelet -12 jarigen kunnen alleen 20 minuten kiezen.</t>
        </r>
      </text>
    </comment>
    <comment ref="N46" authorId="0" shapeId="0" xr:uid="{00000000-0006-0000-0300-00006A000000}">
      <text>
        <r>
          <rPr>
            <b/>
            <sz val="9"/>
            <color indexed="81"/>
            <rFont val="Tahoma"/>
            <family val="2"/>
          </rPr>
          <t>Vul hier het aantal gewenste minuten in, 20 of 30. Opgelet -12 jarigen kunnen alleen 20 minuten kiezen.</t>
        </r>
      </text>
    </comment>
    <comment ref="F47" authorId="0" shapeId="0" xr:uid="{00000000-0006-0000-0300-00006B000000}">
      <text>
        <r>
          <rPr>
            <b/>
            <sz val="9"/>
            <color indexed="81"/>
            <rFont val="Tahoma"/>
            <family val="2"/>
          </rPr>
          <t>Vul hier het aantal gewenste minuten in, 20 of 30. Opgelet -12 jarigen kunnen alleen 20 minuten kiezen.</t>
        </r>
      </text>
    </comment>
    <comment ref="H47" authorId="0" shapeId="0" xr:uid="{00000000-0006-0000-0300-00006C000000}">
      <text>
        <r>
          <rPr>
            <b/>
            <sz val="9"/>
            <color indexed="81"/>
            <rFont val="Tahoma"/>
            <family val="2"/>
          </rPr>
          <t>Vul hier het aantal gewenste minuten in, 20 of 30. Opgelet -12 jarigen kunnen alleen 20 minuten kiezen.</t>
        </r>
      </text>
    </comment>
    <comment ref="J47" authorId="0" shapeId="0" xr:uid="{00000000-0006-0000-0300-00006D000000}">
      <text>
        <r>
          <rPr>
            <b/>
            <sz val="9"/>
            <color indexed="81"/>
            <rFont val="Tahoma"/>
            <family val="2"/>
          </rPr>
          <t>Vul hier het aantal gewenste minuten in, 20 of 30. Opgelet -12 jarigen kunnen alleen 20 minuten kiezen.</t>
        </r>
      </text>
    </comment>
    <comment ref="L47" authorId="0" shapeId="0" xr:uid="{00000000-0006-0000-0300-00006E000000}">
      <text>
        <r>
          <rPr>
            <b/>
            <sz val="9"/>
            <color indexed="81"/>
            <rFont val="Tahoma"/>
            <family val="2"/>
          </rPr>
          <t>Vul hier het aantal gewenste minuten in, 20 of 30. Opgelet -12 jarigen kunnen alleen 20 minuten kiezen.</t>
        </r>
      </text>
    </comment>
    <comment ref="N47" authorId="0" shapeId="0" xr:uid="{00000000-0006-0000-0300-00006F000000}">
      <text>
        <r>
          <rPr>
            <b/>
            <sz val="9"/>
            <color indexed="81"/>
            <rFont val="Tahoma"/>
            <family val="2"/>
          </rPr>
          <t>Vul hier het aantal gewenste minuten in, 20 of 30. Opgelet -12 jarigen kunnen alleen 20 minuten kiezen.</t>
        </r>
      </text>
    </comment>
    <comment ref="F48" authorId="0" shapeId="0" xr:uid="{00000000-0006-0000-0300-000070000000}">
      <text>
        <r>
          <rPr>
            <b/>
            <sz val="9"/>
            <color rgb="FF000000"/>
            <rFont val="Tahoma"/>
            <family val="2"/>
          </rPr>
          <t>Vul hier het aantal gewenste minuten in, 20 of 30. Opgelet -12 jarigen kunnen alleen 20 minuten kiezen.</t>
        </r>
      </text>
    </comment>
    <comment ref="H48" authorId="0" shapeId="0" xr:uid="{00000000-0006-0000-0300-000071000000}">
      <text>
        <r>
          <rPr>
            <b/>
            <sz val="9"/>
            <color indexed="81"/>
            <rFont val="Tahoma"/>
            <family val="2"/>
          </rPr>
          <t>Vul hier het aantal gewenste minuten in, 20 of 30. Opgelet -12 jarigen kunnen alleen 20 minuten kiezen.</t>
        </r>
      </text>
    </comment>
    <comment ref="J48" authorId="0" shapeId="0" xr:uid="{00000000-0006-0000-0300-000072000000}">
      <text>
        <r>
          <rPr>
            <b/>
            <sz val="9"/>
            <color indexed="81"/>
            <rFont val="Tahoma"/>
            <family val="2"/>
          </rPr>
          <t>Vul hier het aantal gewenste minuten in, 20 of 30. Opgelet -12 jarigen kunnen alleen 20 minuten kiezen.</t>
        </r>
      </text>
    </comment>
    <comment ref="L48" authorId="0" shapeId="0" xr:uid="{00000000-0006-0000-0300-000073000000}">
      <text>
        <r>
          <rPr>
            <b/>
            <sz val="9"/>
            <color indexed="81"/>
            <rFont val="Tahoma"/>
            <family val="2"/>
          </rPr>
          <t>Vul hier het aantal gewenste minuten in, 20 of 30. Opgelet -12 jarigen kunnen alleen 20 minuten kiezen.</t>
        </r>
      </text>
    </comment>
    <comment ref="N48" authorId="0" shapeId="0" xr:uid="{00000000-0006-0000-0300-000074000000}">
      <text>
        <r>
          <rPr>
            <b/>
            <sz val="9"/>
            <color indexed="81"/>
            <rFont val="Tahoma"/>
            <family val="2"/>
          </rPr>
          <t>Vul hier het aantal gewenste minuten in, 20 of 30. Opgelet -12 jarigen kunnen alleen 20 minuten kiezen.</t>
        </r>
      </text>
    </comment>
    <comment ref="F49" authorId="0" shapeId="0" xr:uid="{00000000-0006-0000-0300-000075000000}">
      <text>
        <r>
          <rPr>
            <b/>
            <sz val="9"/>
            <color rgb="FF000000"/>
            <rFont val="Tahoma"/>
            <family val="2"/>
          </rPr>
          <t>Vul hier het aantal gewenste minuten in, 20 of 30. Opgelet -12 jarigen kunnen alleen 20 minuten kiezen.</t>
        </r>
      </text>
    </comment>
    <comment ref="H49" authorId="0" shapeId="0" xr:uid="{00000000-0006-0000-0300-000076000000}">
      <text>
        <r>
          <rPr>
            <b/>
            <sz val="9"/>
            <color indexed="81"/>
            <rFont val="Tahoma"/>
            <family val="2"/>
          </rPr>
          <t>Vul hier het aantal gewenste minuten in, 20 of 30. Opgelet -12 jarigen kunnen alleen 20 minuten kiezen.</t>
        </r>
      </text>
    </comment>
    <comment ref="J49" authorId="0" shapeId="0" xr:uid="{00000000-0006-0000-0300-000077000000}">
      <text>
        <r>
          <rPr>
            <b/>
            <sz val="9"/>
            <color indexed="81"/>
            <rFont val="Tahoma"/>
            <family val="2"/>
          </rPr>
          <t>Vul hier het aantal gewenste minuten in, 20 of 30. Opgelet -12 jarigen kunnen alleen 20 minuten kiezen.</t>
        </r>
      </text>
    </comment>
    <comment ref="L49" authorId="0" shapeId="0" xr:uid="{00000000-0006-0000-0300-000078000000}">
      <text>
        <r>
          <rPr>
            <b/>
            <sz val="9"/>
            <color indexed="81"/>
            <rFont val="Tahoma"/>
            <family val="2"/>
          </rPr>
          <t>Vul hier het aantal gewenste minuten in, 20 of 30. Opgelet -12 jarigen kunnen alleen 20 minuten kiezen.</t>
        </r>
      </text>
    </comment>
    <comment ref="N49" authorId="0" shapeId="0" xr:uid="{00000000-0006-0000-0300-000079000000}">
      <text>
        <r>
          <rPr>
            <b/>
            <sz val="9"/>
            <color indexed="81"/>
            <rFont val="Tahoma"/>
            <family val="2"/>
          </rPr>
          <t>Vul hier het aantal gewenste minuten in, 20 of 30. Opgelet -12 jarigen kunnen alleen 20 minuten kiezen.</t>
        </r>
      </text>
    </comment>
    <comment ref="B50" authorId="1" shapeId="0" xr:uid="{00000000-0006-0000-0300-00007A000000}">
      <text>
        <r>
          <rPr>
            <b/>
            <sz val="10"/>
            <color rgb="FF000000"/>
            <rFont val="Calibri"/>
            <family val="2"/>
          </rPr>
          <t>Dit is niet bedoeld voor de Masterclass van Luciano Massa</t>
        </r>
        <r>
          <rPr>
            <sz val="10"/>
            <color rgb="FF000000"/>
            <rFont val="Calibri"/>
            <family val="2"/>
          </rPr>
          <t xml:space="preserve">
</t>
        </r>
      </text>
    </comment>
    <comment ref="F50" authorId="0" shapeId="0" xr:uid="{00000000-0006-0000-0300-00007B000000}">
      <text>
        <r>
          <rPr>
            <b/>
            <sz val="9"/>
            <color rgb="FF000000"/>
            <rFont val="Tahoma"/>
            <family val="2"/>
          </rPr>
          <t>Vul hier het aantal gewenste minuten in, 20 of 30. Opgelet -12 jarigen kunnen alleen 20 minuten kiezen.</t>
        </r>
      </text>
    </comment>
    <comment ref="H50" authorId="0" shapeId="0" xr:uid="{00000000-0006-0000-0300-00007C000000}">
      <text>
        <r>
          <rPr>
            <b/>
            <sz val="9"/>
            <color indexed="81"/>
            <rFont val="Tahoma"/>
            <family val="2"/>
          </rPr>
          <t>Vul hier het aantal gewenste minuten in, 20 of 30. Opgelet -12 jarigen kunnen alleen 20 minuten kiezen.</t>
        </r>
      </text>
    </comment>
    <comment ref="J50" authorId="0" shapeId="0" xr:uid="{00000000-0006-0000-0300-00007D000000}">
      <text>
        <r>
          <rPr>
            <b/>
            <sz val="9"/>
            <color indexed="81"/>
            <rFont val="Tahoma"/>
            <family val="2"/>
          </rPr>
          <t>Vul hier het aantal gewenste minuten in, 20 of 30. Opgelet -12 jarigen kunnen alleen 20 minuten kiezen.</t>
        </r>
      </text>
    </comment>
    <comment ref="L50" authorId="0" shapeId="0" xr:uid="{00000000-0006-0000-0300-00007E000000}">
      <text>
        <r>
          <rPr>
            <b/>
            <sz val="9"/>
            <color indexed="81"/>
            <rFont val="Tahoma"/>
            <family val="2"/>
          </rPr>
          <t>Vul hier het aantal gewenste minuten in, 20 of 30. Opgelet -12 jarigen kunnen alleen 20 minuten kiezen.</t>
        </r>
      </text>
    </comment>
    <comment ref="N50" authorId="0" shapeId="0" xr:uid="{00000000-0006-0000-0300-00007F000000}">
      <text>
        <r>
          <rPr>
            <b/>
            <sz val="9"/>
            <color indexed="81"/>
            <rFont val="Tahoma"/>
            <family val="2"/>
          </rPr>
          <t>Vul hier het aantal gewenste minuten in, 20 of 30. Opgelet -12 jarigen kunnen alleen 20 minuten kiezen.</t>
        </r>
      </text>
    </comment>
    <comment ref="F51" authorId="0" shapeId="0" xr:uid="{00000000-0006-0000-0300-000080000000}">
      <text>
        <r>
          <rPr>
            <b/>
            <sz val="9"/>
            <color rgb="FF000000"/>
            <rFont val="Tahoma"/>
            <family val="2"/>
          </rPr>
          <t>Vul hier het aantal gewenste minuten in, 20 of 30. Opgelet -12 jarigen kunnen alleen 20 minuten kiezen.</t>
        </r>
      </text>
    </comment>
    <comment ref="H51" authorId="0" shapeId="0" xr:uid="{00000000-0006-0000-0300-000081000000}">
      <text>
        <r>
          <rPr>
            <b/>
            <sz val="9"/>
            <color indexed="81"/>
            <rFont val="Tahoma"/>
            <family val="2"/>
          </rPr>
          <t>Vul hier het aantal gewenste minuten in, 20 of 30. Opgelet -12 jarigen kunnen alleen 20 minuten kiezen.</t>
        </r>
      </text>
    </comment>
    <comment ref="J51" authorId="0" shapeId="0" xr:uid="{00000000-0006-0000-0300-000082000000}">
      <text>
        <r>
          <rPr>
            <b/>
            <sz val="9"/>
            <color indexed="81"/>
            <rFont val="Tahoma"/>
            <family val="2"/>
          </rPr>
          <t>Vul hier het aantal gewenste minuten in, 20 of 30. Opgelet -12 jarigen kunnen alleen 20 minuten kiezen.</t>
        </r>
      </text>
    </comment>
    <comment ref="L51" authorId="0" shapeId="0" xr:uid="{00000000-0006-0000-0300-000083000000}">
      <text>
        <r>
          <rPr>
            <b/>
            <sz val="9"/>
            <color indexed="81"/>
            <rFont val="Tahoma"/>
            <family val="2"/>
          </rPr>
          <t>Vul hier het aantal gewenste minuten in, 20 of 30. Opgelet -12 jarigen kunnen alleen 20 minuten kiezen.</t>
        </r>
      </text>
    </comment>
    <comment ref="N51" authorId="0" shapeId="0" xr:uid="{00000000-0006-0000-0300-000084000000}">
      <text>
        <r>
          <rPr>
            <b/>
            <sz val="9"/>
            <color indexed="81"/>
            <rFont val="Tahoma"/>
            <family val="2"/>
          </rPr>
          <t>Vul hier het aantal gewenste minuten in, 20 of 30. Opgelet -12 jarigen kunnen alleen 20 minuten kiezen.</t>
        </r>
      </text>
    </comment>
    <comment ref="F52" authorId="0" shapeId="0" xr:uid="{00000000-0006-0000-0300-000085000000}">
      <text>
        <r>
          <rPr>
            <b/>
            <sz val="9"/>
            <color indexed="81"/>
            <rFont val="Tahoma"/>
            <family val="2"/>
          </rPr>
          <t>Vul hier het aantal gewenste minuten in, 20 of 30. Opgelet -12 jarigen kunnen alleen 20 minuten kiezen.</t>
        </r>
      </text>
    </comment>
    <comment ref="H52" authorId="0" shapeId="0" xr:uid="{00000000-0006-0000-0300-000086000000}">
      <text>
        <r>
          <rPr>
            <b/>
            <sz val="9"/>
            <color indexed="81"/>
            <rFont val="Tahoma"/>
            <family val="2"/>
          </rPr>
          <t>Vul hier het aantal gewenste minuten in, 20 of 30. Opgelet -12 jarigen kunnen alleen 20 minuten kiezen.</t>
        </r>
      </text>
    </comment>
    <comment ref="J52" authorId="0" shapeId="0" xr:uid="{00000000-0006-0000-0300-000087000000}">
      <text>
        <r>
          <rPr>
            <b/>
            <sz val="9"/>
            <color indexed="81"/>
            <rFont val="Tahoma"/>
            <family val="2"/>
          </rPr>
          <t>Vul hier het aantal gewenste minuten in, 20 of 30. Opgelet -12 jarigen kunnen alleen 20 minuten kiezen.</t>
        </r>
      </text>
    </comment>
    <comment ref="L52" authorId="0" shapeId="0" xr:uid="{00000000-0006-0000-0300-000088000000}">
      <text>
        <r>
          <rPr>
            <b/>
            <sz val="9"/>
            <color indexed="81"/>
            <rFont val="Tahoma"/>
            <family val="2"/>
          </rPr>
          <t>Vul hier het aantal gewenste minuten in, 20 of 30. Opgelet -12 jarigen kunnen alleen 20 minuten kiezen.</t>
        </r>
      </text>
    </comment>
    <comment ref="N52" authorId="0" shapeId="0" xr:uid="{00000000-0006-0000-0300-000089000000}">
      <text>
        <r>
          <rPr>
            <b/>
            <sz val="9"/>
            <color indexed="81"/>
            <rFont val="Tahoma"/>
            <family val="2"/>
          </rPr>
          <t>Vul hier het aantal gewenste minuten in, 20 of 30. Opgelet -12 jarigen kunnen alleen 20 minuten kiezen.</t>
        </r>
      </text>
    </comment>
    <comment ref="F53" authorId="0" shapeId="0" xr:uid="{00000000-0006-0000-0300-00008A000000}">
      <text>
        <r>
          <rPr>
            <b/>
            <sz val="9"/>
            <color indexed="81"/>
            <rFont val="Tahoma"/>
            <family val="2"/>
          </rPr>
          <t>Vul hier het aantal gewenste minuten in, 20 of 30. Opgelet -12 jarigen kunnen alleen 20 minuten kiezen.</t>
        </r>
      </text>
    </comment>
    <comment ref="H53" authorId="0" shapeId="0" xr:uid="{00000000-0006-0000-0300-00008B000000}">
      <text>
        <r>
          <rPr>
            <b/>
            <sz val="9"/>
            <color indexed="81"/>
            <rFont val="Tahoma"/>
            <family val="2"/>
          </rPr>
          <t>Vul hier het aantal gewenste minuten in, 20 of 30. Opgelet -12 jarigen kunnen alleen 20 minuten kiezen.</t>
        </r>
      </text>
    </comment>
    <comment ref="J53" authorId="0" shapeId="0" xr:uid="{00000000-0006-0000-0300-00008C000000}">
      <text>
        <r>
          <rPr>
            <b/>
            <sz val="9"/>
            <color indexed="81"/>
            <rFont val="Tahoma"/>
            <family val="2"/>
          </rPr>
          <t>Vul hier het aantal gewenste minuten in, 20 of 30. Opgelet -12 jarigen kunnen alleen 20 minuten kiezen.</t>
        </r>
      </text>
    </comment>
    <comment ref="L53" authorId="0" shapeId="0" xr:uid="{00000000-0006-0000-0300-00008D000000}">
      <text>
        <r>
          <rPr>
            <b/>
            <sz val="9"/>
            <color indexed="81"/>
            <rFont val="Tahoma"/>
            <family val="2"/>
          </rPr>
          <t>Vul hier het aantal gewenste minuten in, 20 of 30. Opgelet -12 jarigen kunnen alleen 20 minuten kiezen.</t>
        </r>
      </text>
    </comment>
    <comment ref="N53" authorId="0" shapeId="0" xr:uid="{00000000-0006-0000-0300-00008E000000}">
      <text>
        <r>
          <rPr>
            <b/>
            <sz val="9"/>
            <color indexed="81"/>
            <rFont val="Tahoma"/>
            <family val="2"/>
          </rPr>
          <t>Vul hier het aantal gewenste minuten in, 20 of 30. Opgelet -12 jarigen kunnen alleen 20 minuten kiezen.</t>
        </r>
      </text>
    </comment>
    <comment ref="F54" authorId="0" shapeId="0" xr:uid="{00000000-0006-0000-0300-00008F000000}">
      <text>
        <r>
          <rPr>
            <b/>
            <sz val="9"/>
            <color indexed="81"/>
            <rFont val="Tahoma"/>
            <family val="2"/>
          </rPr>
          <t>Vul hier het aantal gewenste minuten in, 20 of 30. Opgelet -12 jarigen kunnen alleen 20 minuten kiezen.</t>
        </r>
      </text>
    </comment>
    <comment ref="H54" authorId="0" shapeId="0" xr:uid="{00000000-0006-0000-0300-000090000000}">
      <text>
        <r>
          <rPr>
            <b/>
            <sz val="9"/>
            <color indexed="81"/>
            <rFont val="Tahoma"/>
            <family val="2"/>
          </rPr>
          <t>Vul hier het aantal gewenste minuten in, 20 of 30. Opgelet -12 jarigen kunnen alleen 20 minuten kiezen.</t>
        </r>
      </text>
    </comment>
    <comment ref="J54" authorId="0" shapeId="0" xr:uid="{00000000-0006-0000-0300-000091000000}">
      <text>
        <r>
          <rPr>
            <b/>
            <sz val="9"/>
            <color indexed="81"/>
            <rFont val="Tahoma"/>
            <family val="2"/>
          </rPr>
          <t>Vul hier het aantal gewenste minuten in, 20 of 30. Opgelet -12 jarigen kunnen alleen 20 minuten kiezen.</t>
        </r>
      </text>
    </comment>
    <comment ref="L54" authorId="0" shapeId="0" xr:uid="{00000000-0006-0000-0300-000092000000}">
      <text>
        <r>
          <rPr>
            <b/>
            <sz val="9"/>
            <color indexed="81"/>
            <rFont val="Tahoma"/>
            <family val="2"/>
          </rPr>
          <t>Vul hier het aantal gewenste minuten in, 20 of 30. Opgelet -12 jarigen kunnen alleen 20 minuten kiezen.</t>
        </r>
      </text>
    </comment>
    <comment ref="N54" authorId="0" shapeId="0" xr:uid="{00000000-0006-0000-0300-000093000000}">
      <text>
        <r>
          <rPr>
            <b/>
            <sz val="9"/>
            <color indexed="81"/>
            <rFont val="Tahoma"/>
            <family val="2"/>
          </rPr>
          <t>Vul hier het aantal gewenste minuten in, 20 of 30. Opgelet -12 jarigen kunnen alleen 20 minuten kiezen.</t>
        </r>
      </text>
    </comment>
    <comment ref="F55" authorId="0" shapeId="0" xr:uid="{00000000-0006-0000-0300-000094000000}">
      <text>
        <r>
          <rPr>
            <b/>
            <sz val="9"/>
            <color indexed="81"/>
            <rFont val="Tahoma"/>
            <family val="2"/>
          </rPr>
          <t>Vul hier het aantal gewenste minuten in, 20 of 30. Opgelet -12 jarigen kunnen alleen 20 minuten kiezen.</t>
        </r>
      </text>
    </comment>
    <comment ref="H55" authorId="0" shapeId="0" xr:uid="{00000000-0006-0000-0300-000095000000}">
      <text>
        <r>
          <rPr>
            <b/>
            <sz val="9"/>
            <color indexed="81"/>
            <rFont val="Tahoma"/>
            <family val="2"/>
          </rPr>
          <t>Vul hier het aantal gewenste minuten in, 20 of 30. Opgelet -12 jarigen kunnen alleen 20 minuten kiezen.</t>
        </r>
      </text>
    </comment>
    <comment ref="J55" authorId="0" shapeId="0" xr:uid="{00000000-0006-0000-0300-000096000000}">
      <text>
        <r>
          <rPr>
            <b/>
            <sz val="9"/>
            <color indexed="81"/>
            <rFont val="Tahoma"/>
            <family val="2"/>
          </rPr>
          <t>Vul hier het aantal gewenste minuten in, 20 of 30. Opgelet -12 jarigen kunnen alleen 20 minuten kiezen.</t>
        </r>
      </text>
    </comment>
    <comment ref="L55" authorId="0" shapeId="0" xr:uid="{00000000-0006-0000-0300-000097000000}">
      <text>
        <r>
          <rPr>
            <b/>
            <sz val="9"/>
            <color indexed="81"/>
            <rFont val="Tahoma"/>
            <family val="2"/>
          </rPr>
          <t>Vul hier het aantal gewenste minuten in, 20 of 30. Opgelet -12 jarigen kunnen alleen 20 minuten kiezen.</t>
        </r>
      </text>
    </comment>
    <comment ref="N55" authorId="0" shapeId="0" xr:uid="{00000000-0006-0000-0300-000098000000}">
      <text>
        <r>
          <rPr>
            <b/>
            <sz val="9"/>
            <color indexed="81"/>
            <rFont val="Tahoma"/>
            <family val="2"/>
          </rPr>
          <t>Vul hier het aantal gewenste minuten in, 20 of 30. Opgelet -12 jarigen kunnen alleen 20 minuten kiezen.</t>
        </r>
      </text>
    </comment>
    <comment ref="F56" authorId="0" shapeId="0" xr:uid="{00000000-0006-0000-0300-000099000000}">
      <text>
        <r>
          <rPr>
            <b/>
            <sz val="9"/>
            <color rgb="FF000000"/>
            <rFont val="Tahoma"/>
            <family val="2"/>
          </rPr>
          <t>Vul hier het aantal gewenste minuten in, 20 of 30. Opgelet -12 jarigen kunnen alleen 20 minuten kiezen.</t>
        </r>
      </text>
    </comment>
    <comment ref="H56" authorId="0" shapeId="0" xr:uid="{00000000-0006-0000-0300-00009A000000}">
      <text>
        <r>
          <rPr>
            <b/>
            <sz val="9"/>
            <color indexed="81"/>
            <rFont val="Tahoma"/>
            <family val="2"/>
          </rPr>
          <t>Vul hier het aantal gewenste minuten in, 20 of 30. Opgelet -12 jarigen kunnen alleen 20 minuten kiezen.</t>
        </r>
      </text>
    </comment>
    <comment ref="J56" authorId="0" shapeId="0" xr:uid="{00000000-0006-0000-0300-00009B000000}">
      <text>
        <r>
          <rPr>
            <b/>
            <sz val="9"/>
            <color indexed="81"/>
            <rFont val="Tahoma"/>
            <family val="2"/>
          </rPr>
          <t>Vul hier het aantal gewenste minuten in, 20 of 30. Opgelet -12 jarigen kunnen alleen 20 minuten kiezen.</t>
        </r>
      </text>
    </comment>
    <comment ref="L56" authorId="0" shapeId="0" xr:uid="{00000000-0006-0000-0300-00009C000000}">
      <text>
        <r>
          <rPr>
            <b/>
            <sz val="9"/>
            <color indexed="81"/>
            <rFont val="Tahoma"/>
            <family val="2"/>
          </rPr>
          <t>Vul hier het aantal gewenste minuten in, 20 of 30. Opgelet -12 jarigen kunnen alleen 20 minuten kiezen.</t>
        </r>
      </text>
    </comment>
    <comment ref="N56" authorId="0" shapeId="0" xr:uid="{00000000-0006-0000-0300-00009D000000}">
      <text>
        <r>
          <rPr>
            <b/>
            <sz val="9"/>
            <color indexed="81"/>
            <rFont val="Tahoma"/>
            <family val="2"/>
          </rPr>
          <t>Vul hier het aantal gewenste minuten in, 20 of 30. Opgelet -12 jarigen kunnen alleen 20 minuten kiezen.</t>
        </r>
      </text>
    </comment>
    <comment ref="F57" authorId="0" shapeId="0" xr:uid="{00000000-0006-0000-0300-00009E000000}">
      <text>
        <r>
          <rPr>
            <b/>
            <sz val="9"/>
            <color indexed="81"/>
            <rFont val="Tahoma"/>
            <family val="2"/>
          </rPr>
          <t>Vul hier het aantal gewenste minuten in, 20 of 30. Opgelet -12 jarigen kunnen alleen 20 minuten kiezen.</t>
        </r>
      </text>
    </comment>
    <comment ref="H57" authorId="0" shapeId="0" xr:uid="{00000000-0006-0000-0300-00009F000000}">
      <text>
        <r>
          <rPr>
            <b/>
            <sz val="9"/>
            <color indexed="81"/>
            <rFont val="Tahoma"/>
            <family val="2"/>
          </rPr>
          <t>Vul hier het aantal gewenste minuten in, 20 of 30. Opgelet -12 jarigen kunnen alleen 20 minuten kiezen.</t>
        </r>
      </text>
    </comment>
    <comment ref="J57" authorId="0" shapeId="0" xr:uid="{00000000-0006-0000-0300-0000A0000000}">
      <text>
        <r>
          <rPr>
            <b/>
            <sz val="9"/>
            <color indexed="81"/>
            <rFont val="Tahoma"/>
            <family val="2"/>
          </rPr>
          <t>Vul hier het aantal gewenste minuten in, 20 of 30. Opgelet -12 jarigen kunnen alleen 20 minuten kiezen.</t>
        </r>
      </text>
    </comment>
    <comment ref="L57" authorId="0" shapeId="0" xr:uid="{00000000-0006-0000-0300-0000A1000000}">
      <text>
        <r>
          <rPr>
            <b/>
            <sz val="9"/>
            <color indexed="81"/>
            <rFont val="Tahoma"/>
            <family val="2"/>
          </rPr>
          <t>Vul hier het aantal gewenste minuten in, 20 of 30. Opgelet -12 jarigen kunnen alleen 20 minuten kiezen.</t>
        </r>
      </text>
    </comment>
    <comment ref="N57" authorId="0" shapeId="0" xr:uid="{00000000-0006-0000-0300-0000A2000000}">
      <text>
        <r>
          <rPr>
            <b/>
            <sz val="9"/>
            <color indexed="81"/>
            <rFont val="Tahoma"/>
            <family val="2"/>
          </rPr>
          <t>Vul hier het aantal gewenste minuten in, 20 of 30. Opgelet -12 jarigen kunnen alleen 20 minuten kiezen.</t>
        </r>
      </text>
    </comment>
    <comment ref="F58" authorId="0" shapeId="0" xr:uid="{00000000-0006-0000-0300-0000A3000000}">
      <text>
        <r>
          <rPr>
            <b/>
            <sz val="9"/>
            <color indexed="81"/>
            <rFont val="Tahoma"/>
            <family val="2"/>
          </rPr>
          <t>Vul hier het aantal gewenste minuten in, 20 of 30. Opgelet -12 jarigen kunnen alleen 20 minuten kiezen.</t>
        </r>
      </text>
    </comment>
    <comment ref="H58" authorId="0" shapeId="0" xr:uid="{00000000-0006-0000-0300-0000A4000000}">
      <text>
        <r>
          <rPr>
            <b/>
            <sz val="9"/>
            <color indexed="81"/>
            <rFont val="Tahoma"/>
            <family val="2"/>
          </rPr>
          <t>Vul hier het aantal gewenste minuten in, 20 of 30. Opgelet -12 jarigen kunnen alleen 20 minuten kiezen.</t>
        </r>
      </text>
    </comment>
    <comment ref="J58" authorId="0" shapeId="0" xr:uid="{00000000-0006-0000-0300-0000A5000000}">
      <text>
        <r>
          <rPr>
            <b/>
            <sz val="9"/>
            <color indexed="81"/>
            <rFont val="Tahoma"/>
            <family val="2"/>
          </rPr>
          <t>Vul hier het aantal gewenste minuten in, 20 of 30. Opgelet -12 jarigen kunnen alleen 20 minuten kiezen.</t>
        </r>
      </text>
    </comment>
    <comment ref="L58" authorId="0" shapeId="0" xr:uid="{00000000-0006-0000-0300-0000A6000000}">
      <text>
        <r>
          <rPr>
            <b/>
            <sz val="9"/>
            <color indexed="81"/>
            <rFont val="Tahoma"/>
            <family val="2"/>
          </rPr>
          <t>Vul hier het aantal gewenste minuten in, 20 of 30. Opgelet -12 jarigen kunnen alleen 20 minuten kiezen.</t>
        </r>
      </text>
    </comment>
    <comment ref="N58" authorId="0" shapeId="0" xr:uid="{00000000-0006-0000-0300-0000A7000000}">
      <text>
        <r>
          <rPr>
            <b/>
            <sz val="9"/>
            <color indexed="81"/>
            <rFont val="Tahoma"/>
            <family val="2"/>
          </rPr>
          <t>Vul hier het aantal gewenste minuten in, 20 of 30. Opgelet -12 jarigen kunnen alleen 20 minuten kiezen.</t>
        </r>
      </text>
    </comment>
    <comment ref="F59" authorId="0" shapeId="0" xr:uid="{00000000-0006-0000-0300-0000A8000000}">
      <text>
        <r>
          <rPr>
            <b/>
            <sz val="9"/>
            <color indexed="81"/>
            <rFont val="Tahoma"/>
            <family val="2"/>
          </rPr>
          <t>Vul hier het aantal gewenste minuten in, 20 of 30. Opgelet -12 jarigen kunnen alleen 20 minuten kiezen.</t>
        </r>
      </text>
    </comment>
    <comment ref="H59" authorId="0" shapeId="0" xr:uid="{00000000-0006-0000-0300-0000A9000000}">
      <text>
        <r>
          <rPr>
            <b/>
            <sz val="9"/>
            <color indexed="81"/>
            <rFont val="Tahoma"/>
            <family val="2"/>
          </rPr>
          <t>Vul hier het aantal gewenste minuten in, 20 of 30. Opgelet -12 jarigen kunnen alleen 20 minuten kiezen.</t>
        </r>
      </text>
    </comment>
    <comment ref="J59" authorId="0" shapeId="0" xr:uid="{00000000-0006-0000-0300-0000AA000000}">
      <text>
        <r>
          <rPr>
            <b/>
            <sz val="9"/>
            <color indexed="81"/>
            <rFont val="Tahoma"/>
            <family val="2"/>
          </rPr>
          <t>Vul hier het aantal gewenste minuten in, 20 of 30. Opgelet -12 jarigen kunnen alleen 20 minuten kiezen.</t>
        </r>
      </text>
    </comment>
    <comment ref="L59" authorId="0" shapeId="0" xr:uid="{00000000-0006-0000-0300-0000AB000000}">
      <text>
        <r>
          <rPr>
            <b/>
            <sz val="9"/>
            <color indexed="81"/>
            <rFont val="Tahoma"/>
            <family val="2"/>
          </rPr>
          <t>Vul hier het aantal gewenste minuten in, 20 of 30. Opgelet -12 jarigen kunnen alleen 20 minuten kiezen.</t>
        </r>
      </text>
    </comment>
    <comment ref="N59" authorId="0" shapeId="0" xr:uid="{00000000-0006-0000-0300-0000AC000000}">
      <text>
        <r>
          <rPr>
            <b/>
            <sz val="9"/>
            <color indexed="81"/>
            <rFont val="Tahoma"/>
            <family val="2"/>
          </rPr>
          <t>Vul hier het aantal gewenste minuten in, 20 of 30. Opgelet -12 jarigen kunnen alleen 20 minuten kiezen.</t>
        </r>
      </text>
    </comment>
    <comment ref="F60" authorId="0" shapeId="0" xr:uid="{00000000-0006-0000-0300-0000AD000000}">
      <text>
        <r>
          <rPr>
            <b/>
            <sz val="9"/>
            <color indexed="81"/>
            <rFont val="Tahoma"/>
            <family val="2"/>
          </rPr>
          <t>Vul hier het aantal gewenste minuten in, 20 of 30. Opgelet -12 jarigen kunnen alleen 20 minuten kiezen.</t>
        </r>
      </text>
    </comment>
    <comment ref="H60" authorId="0" shapeId="0" xr:uid="{00000000-0006-0000-0300-0000AE000000}">
      <text>
        <r>
          <rPr>
            <b/>
            <sz val="9"/>
            <color indexed="81"/>
            <rFont val="Tahoma"/>
            <family val="2"/>
          </rPr>
          <t>Vul hier het aantal gewenste minuten in, 20 of 30. Opgelet -12 jarigen kunnen alleen 20 minuten kiezen.</t>
        </r>
      </text>
    </comment>
    <comment ref="J60" authorId="0" shapeId="0" xr:uid="{00000000-0006-0000-0300-0000AF000000}">
      <text>
        <r>
          <rPr>
            <b/>
            <sz val="9"/>
            <color indexed="81"/>
            <rFont val="Tahoma"/>
            <family val="2"/>
          </rPr>
          <t>Vul hier het aantal gewenste minuten in, 20 of 30. Opgelet -12 jarigen kunnen alleen 20 minuten kiezen.</t>
        </r>
      </text>
    </comment>
    <comment ref="L60" authorId="0" shapeId="0" xr:uid="{00000000-0006-0000-0300-0000B0000000}">
      <text>
        <r>
          <rPr>
            <b/>
            <sz val="9"/>
            <color indexed="81"/>
            <rFont val="Tahoma"/>
            <family val="2"/>
          </rPr>
          <t>Vul hier het aantal gewenste minuten in, 20 of 30. Opgelet -12 jarigen kunnen alleen 20 minuten kiezen.</t>
        </r>
      </text>
    </comment>
    <comment ref="N60" authorId="0" shapeId="0" xr:uid="{00000000-0006-0000-0300-0000B1000000}">
      <text>
        <r>
          <rPr>
            <b/>
            <sz val="9"/>
            <color indexed="81"/>
            <rFont val="Tahoma"/>
            <family val="2"/>
          </rPr>
          <t>Vul hier het aantal gewenste minuten in, 20 of 30. Opgelet -12 jarigen kunnen alleen 20 minuten kiezen.</t>
        </r>
      </text>
    </comment>
    <comment ref="F61" authorId="0" shapeId="0" xr:uid="{00000000-0006-0000-0300-0000B2000000}">
      <text>
        <r>
          <rPr>
            <b/>
            <sz val="9"/>
            <color indexed="81"/>
            <rFont val="Tahoma"/>
            <family val="2"/>
          </rPr>
          <t>Vul hier het aantal gewenste minuten in, 20 of 30. Opgelet -12 jarigen kunnen alleen 20 minuten kiezen.</t>
        </r>
      </text>
    </comment>
    <comment ref="H61" authorId="0" shapeId="0" xr:uid="{00000000-0006-0000-0300-0000B3000000}">
      <text>
        <r>
          <rPr>
            <b/>
            <sz val="9"/>
            <color indexed="81"/>
            <rFont val="Tahoma"/>
            <family val="2"/>
          </rPr>
          <t>Vul hier het aantal gewenste minuten in, 20 of 30. Opgelet -12 jarigen kunnen alleen 20 minuten kiezen.</t>
        </r>
      </text>
    </comment>
    <comment ref="J61" authorId="0" shapeId="0" xr:uid="{00000000-0006-0000-0300-0000B4000000}">
      <text>
        <r>
          <rPr>
            <b/>
            <sz val="9"/>
            <color indexed="81"/>
            <rFont val="Tahoma"/>
            <family val="2"/>
          </rPr>
          <t>Vul hier het aantal gewenste minuten in, 20 of 30. Opgelet -12 jarigen kunnen alleen 20 minuten kiezen.</t>
        </r>
      </text>
    </comment>
    <comment ref="L61" authorId="0" shapeId="0" xr:uid="{00000000-0006-0000-0300-0000B5000000}">
      <text>
        <r>
          <rPr>
            <b/>
            <sz val="9"/>
            <color indexed="81"/>
            <rFont val="Tahoma"/>
            <family val="2"/>
          </rPr>
          <t>Vul hier het aantal gewenste minuten in, 20 of 30. Opgelet -12 jarigen kunnen alleen 20 minuten kiezen.</t>
        </r>
      </text>
    </comment>
    <comment ref="N61" authorId="0" shapeId="0" xr:uid="{00000000-0006-0000-0300-0000B6000000}">
      <text>
        <r>
          <rPr>
            <b/>
            <sz val="9"/>
            <color indexed="81"/>
            <rFont val="Tahoma"/>
            <family val="2"/>
          </rPr>
          <t>Vul hier het aantal gewenste minuten in, 20 of 30. Opgelet -12 jarigen kunnen alleen 20 minuten kiezen.</t>
        </r>
      </text>
    </comment>
    <comment ref="F62" authorId="0" shapeId="0" xr:uid="{00000000-0006-0000-0300-0000B7000000}">
      <text>
        <r>
          <rPr>
            <b/>
            <sz val="9"/>
            <color indexed="81"/>
            <rFont val="Tahoma"/>
            <family val="2"/>
          </rPr>
          <t>Vul hier het aantal gewenste minuten in, 20 of 30. Opgelet -12 jarigen kunnen alleen 20 minuten kiezen.</t>
        </r>
      </text>
    </comment>
    <comment ref="H62" authorId="0" shapeId="0" xr:uid="{00000000-0006-0000-0300-0000B8000000}">
      <text>
        <r>
          <rPr>
            <b/>
            <sz val="9"/>
            <color indexed="81"/>
            <rFont val="Tahoma"/>
            <family val="2"/>
          </rPr>
          <t>Vul hier het aantal gewenste minuten in, 20 of 30. Opgelet -12 jarigen kunnen alleen 20 minuten kiezen.</t>
        </r>
      </text>
    </comment>
    <comment ref="J62" authorId="0" shapeId="0" xr:uid="{00000000-0006-0000-0300-0000B9000000}">
      <text>
        <r>
          <rPr>
            <b/>
            <sz val="9"/>
            <color indexed="81"/>
            <rFont val="Tahoma"/>
            <family val="2"/>
          </rPr>
          <t>Vul hier het aantal gewenste minuten in, 20 of 30. Opgelet -12 jarigen kunnen alleen 20 minuten kiezen.</t>
        </r>
      </text>
    </comment>
    <comment ref="L62" authorId="0" shapeId="0" xr:uid="{00000000-0006-0000-0300-0000BA000000}">
      <text>
        <r>
          <rPr>
            <b/>
            <sz val="9"/>
            <color indexed="81"/>
            <rFont val="Tahoma"/>
            <family val="2"/>
          </rPr>
          <t>Vul hier het aantal gewenste minuten in, 20 of 30. Opgelet -12 jarigen kunnen alleen 20 minuten kiezen.</t>
        </r>
      </text>
    </comment>
    <comment ref="N62" authorId="0" shapeId="0" xr:uid="{00000000-0006-0000-0300-0000BB000000}">
      <text>
        <r>
          <rPr>
            <b/>
            <sz val="9"/>
            <color indexed="81"/>
            <rFont val="Tahoma"/>
            <family val="2"/>
          </rPr>
          <t>Vul hier het aantal gewenste minuten in, 20 of 30. Opgelet -12 jarigen kunnen alleen 20 minuten kiezen.</t>
        </r>
      </text>
    </comment>
    <comment ref="F63" authorId="0" shapeId="0" xr:uid="{00000000-0006-0000-0300-0000BC000000}">
      <text>
        <r>
          <rPr>
            <b/>
            <sz val="9"/>
            <color rgb="FF000000"/>
            <rFont val="Tahoma"/>
            <family val="2"/>
          </rPr>
          <t>Vul hier het aantal gewenste minuten in, 20 of 30. Opgelet -12 jarigen kunnen alleen 20 minuten kiezen.</t>
        </r>
      </text>
    </comment>
    <comment ref="H63" authorId="0" shapeId="0" xr:uid="{00000000-0006-0000-0300-0000BD000000}">
      <text>
        <r>
          <rPr>
            <b/>
            <sz val="9"/>
            <color indexed="81"/>
            <rFont val="Tahoma"/>
            <family val="2"/>
          </rPr>
          <t>Vul hier het aantal gewenste minuten in, 20 of 30. Opgelet -12 jarigen kunnen alleen 20 minuten kiezen.</t>
        </r>
      </text>
    </comment>
    <comment ref="J63" authorId="0" shapeId="0" xr:uid="{00000000-0006-0000-0300-0000BE000000}">
      <text>
        <r>
          <rPr>
            <b/>
            <sz val="9"/>
            <color indexed="81"/>
            <rFont val="Tahoma"/>
            <family val="2"/>
          </rPr>
          <t>Vul hier het aantal gewenste minuten in, 20 of 30. Opgelet -12 jarigen kunnen alleen 20 minuten kiezen.</t>
        </r>
      </text>
    </comment>
    <comment ref="L63" authorId="0" shapeId="0" xr:uid="{00000000-0006-0000-0300-0000BF000000}">
      <text>
        <r>
          <rPr>
            <b/>
            <sz val="9"/>
            <color indexed="81"/>
            <rFont val="Tahoma"/>
            <family val="2"/>
          </rPr>
          <t>Vul hier het aantal gewenste minuten in, 20 of 30. Opgelet -12 jarigen kunnen alleen 20 minuten kiezen.</t>
        </r>
      </text>
    </comment>
    <comment ref="N63" authorId="0" shapeId="0" xr:uid="{00000000-0006-0000-0300-0000C0000000}">
      <text>
        <r>
          <rPr>
            <b/>
            <sz val="9"/>
            <color indexed="81"/>
            <rFont val="Tahoma"/>
            <family val="2"/>
          </rPr>
          <t>Vul hier het aantal gewenste minuten in, 20 of 30. Opgelet -12 jarigen kunnen alleen 20 minuten kiezen.</t>
        </r>
      </text>
    </comment>
    <comment ref="F64" authorId="0" shapeId="0" xr:uid="{00000000-0006-0000-0300-0000C1000000}">
      <text>
        <r>
          <rPr>
            <b/>
            <sz val="9"/>
            <color indexed="81"/>
            <rFont val="Tahoma"/>
            <family val="2"/>
          </rPr>
          <t>Vul hier het aantal gewenste minuten in, 20 of 30. Opgelet -12 jarigen kunnen alleen 20 minuten kiezen.</t>
        </r>
      </text>
    </comment>
    <comment ref="H64" authorId="0" shapeId="0" xr:uid="{00000000-0006-0000-0300-0000C2000000}">
      <text>
        <r>
          <rPr>
            <b/>
            <sz val="9"/>
            <color indexed="81"/>
            <rFont val="Tahoma"/>
            <family val="2"/>
          </rPr>
          <t>Vul hier het aantal gewenste minuten in, 20 of 30. Opgelet -12 jarigen kunnen alleen 20 minuten kiezen.</t>
        </r>
      </text>
    </comment>
    <comment ref="J64" authorId="0" shapeId="0" xr:uid="{00000000-0006-0000-0300-0000C3000000}">
      <text>
        <r>
          <rPr>
            <b/>
            <sz val="9"/>
            <color indexed="81"/>
            <rFont val="Tahoma"/>
            <family val="2"/>
          </rPr>
          <t>Vul hier het aantal gewenste minuten in, 20 of 30. Opgelet -12 jarigen kunnen alleen 20 minuten kiezen.</t>
        </r>
      </text>
    </comment>
    <comment ref="L64" authorId="0" shapeId="0" xr:uid="{00000000-0006-0000-0300-0000C4000000}">
      <text>
        <r>
          <rPr>
            <b/>
            <sz val="9"/>
            <color indexed="81"/>
            <rFont val="Tahoma"/>
            <family val="2"/>
          </rPr>
          <t>Vul hier het aantal gewenste minuten in, 20 of 30. Opgelet -12 jarigen kunnen alleen 20 minuten kiezen.</t>
        </r>
      </text>
    </comment>
    <comment ref="N64" authorId="0" shapeId="0" xr:uid="{00000000-0006-0000-0300-0000C5000000}">
      <text>
        <r>
          <rPr>
            <b/>
            <sz val="9"/>
            <color indexed="81"/>
            <rFont val="Tahoma"/>
            <family val="2"/>
          </rPr>
          <t>Vul hier het aantal gewenste minuten in, 20 of 30. Opgelet -12 jarigen kunnen alleen 20 minuten kiezen.</t>
        </r>
      </text>
    </comment>
    <comment ref="F65" authorId="0" shapeId="0" xr:uid="{00000000-0006-0000-0300-0000C6000000}">
      <text>
        <r>
          <rPr>
            <b/>
            <sz val="9"/>
            <color rgb="FF000000"/>
            <rFont val="Tahoma"/>
            <family val="2"/>
          </rPr>
          <t>Vul hier het aantal gewenste minuten in, 20 of 30. Opgelet -12 jarigen kunnen alleen 20 minuten kiezen.</t>
        </r>
      </text>
    </comment>
    <comment ref="H65" authorId="0" shapeId="0" xr:uid="{00000000-0006-0000-0300-0000C7000000}">
      <text>
        <r>
          <rPr>
            <b/>
            <sz val="9"/>
            <color indexed="81"/>
            <rFont val="Tahoma"/>
            <family val="2"/>
          </rPr>
          <t>Vul hier het aantal gewenste minuten in, 20 of 30. Opgelet -12 jarigen kunnen alleen 20 minuten kiezen.</t>
        </r>
      </text>
    </comment>
    <comment ref="J65" authorId="0" shapeId="0" xr:uid="{00000000-0006-0000-0300-0000C8000000}">
      <text>
        <r>
          <rPr>
            <b/>
            <sz val="9"/>
            <color indexed="81"/>
            <rFont val="Tahoma"/>
            <family val="2"/>
          </rPr>
          <t>Vul hier het aantal gewenste minuten in, 20 of 30. Opgelet -12 jarigen kunnen alleen 20 minuten kiezen.</t>
        </r>
      </text>
    </comment>
    <comment ref="L65" authorId="0" shapeId="0" xr:uid="{00000000-0006-0000-0300-0000C9000000}">
      <text>
        <r>
          <rPr>
            <b/>
            <sz val="9"/>
            <color indexed="81"/>
            <rFont val="Tahoma"/>
            <family val="2"/>
          </rPr>
          <t>Vul hier het aantal gewenste minuten in, 20 of 30. Opgelet -12 jarigen kunnen alleen 20 minuten kiezen.</t>
        </r>
      </text>
    </comment>
    <comment ref="N65" authorId="0" shapeId="0" xr:uid="{00000000-0006-0000-0300-0000CA000000}">
      <text>
        <r>
          <rPr>
            <b/>
            <sz val="9"/>
            <color indexed="81"/>
            <rFont val="Tahoma"/>
            <family val="2"/>
          </rPr>
          <t>Vul hier het aantal gewenste minuten in, 20 of 30. Opgelet -12 jarigen kunnen alleen 20 minuten kiezen.</t>
        </r>
      </text>
    </comment>
    <comment ref="C66" authorId="0" shapeId="0" xr:uid="{00000000-0006-0000-0300-0000CB000000}">
      <text>
        <r>
          <rPr>
            <sz val="9"/>
            <color indexed="81"/>
            <rFont val="Tahoma"/>
            <family val="2"/>
          </rPr>
          <t xml:space="preserve">Geef hier de nauw-keurige omschrijving van de gewenste individuele activiteit
</t>
        </r>
      </text>
    </comment>
    <comment ref="F66" authorId="0" shapeId="0" xr:uid="{00000000-0006-0000-0300-0000CC000000}">
      <text>
        <r>
          <rPr>
            <b/>
            <sz val="9"/>
            <color rgb="FF000000"/>
            <rFont val="Tahoma"/>
            <family val="2"/>
          </rPr>
          <t>Vul hier het aantal gewenste minuten in, 20 of 30. Opgelet -12 jarigen kunnen alleen 20 minuten kiezen.</t>
        </r>
      </text>
    </comment>
    <comment ref="H66" authorId="0" shapeId="0" xr:uid="{00000000-0006-0000-0300-0000CD000000}">
      <text>
        <r>
          <rPr>
            <b/>
            <sz val="9"/>
            <color indexed="81"/>
            <rFont val="Tahoma"/>
            <family val="2"/>
          </rPr>
          <t>Vul hier het aantal gewenste minuten in, 20 of 30. Opgelet -12 jarigen kunnen alleen 20 minuten kiezen.</t>
        </r>
      </text>
    </comment>
    <comment ref="J66" authorId="0" shapeId="0" xr:uid="{00000000-0006-0000-0300-0000CE000000}">
      <text>
        <r>
          <rPr>
            <b/>
            <sz val="9"/>
            <color indexed="81"/>
            <rFont val="Tahoma"/>
            <family val="2"/>
          </rPr>
          <t>Vul hier het aantal gewenste minuten in, 20 of 30. Opgelet -12 jarigen kunnen alleen 20 minuten kiezen.</t>
        </r>
      </text>
    </comment>
    <comment ref="L66" authorId="0" shapeId="0" xr:uid="{00000000-0006-0000-0300-0000CF000000}">
      <text>
        <r>
          <rPr>
            <b/>
            <sz val="9"/>
            <color indexed="81"/>
            <rFont val="Tahoma"/>
            <family val="2"/>
          </rPr>
          <t>Vul hier het aantal gewenste minuten in, 20 of 30. Opgelet -12 jarigen kunnen alleen 20 minuten kiezen.</t>
        </r>
      </text>
    </comment>
    <comment ref="N66" authorId="0" shapeId="0" xr:uid="{00000000-0006-0000-0300-0000D0000000}">
      <text>
        <r>
          <rPr>
            <b/>
            <sz val="9"/>
            <color indexed="81"/>
            <rFont val="Tahoma"/>
            <family val="2"/>
          </rPr>
          <t>Vul hier het aantal gewenste minuten in, 20 of 30. Opgelet -12 jarigen kunnen alleen 20 minuten kiezen.</t>
        </r>
      </text>
    </comment>
    <comment ref="F68" authorId="0" shapeId="0" xr:uid="{00000000-0006-0000-0300-0000D1000000}">
      <text>
        <r>
          <rPr>
            <b/>
            <sz val="9"/>
            <color indexed="81"/>
            <rFont val="Tahoma"/>
            <family val="2"/>
          </rPr>
          <t>Als deze optie gekozen wordt moet er x getypt worden.</t>
        </r>
      </text>
    </comment>
    <comment ref="H68" authorId="0" shapeId="0" xr:uid="{00000000-0006-0000-0300-0000D2000000}">
      <text>
        <r>
          <rPr>
            <b/>
            <sz val="9"/>
            <color indexed="81"/>
            <rFont val="Tahoma"/>
            <family val="2"/>
          </rPr>
          <t>Als deze optie gekozen wordt moet er x getypt worden.</t>
        </r>
      </text>
    </comment>
    <comment ref="J68" authorId="0" shapeId="0" xr:uid="{00000000-0006-0000-0300-0000D3000000}">
      <text>
        <r>
          <rPr>
            <b/>
            <sz val="9"/>
            <color indexed="81"/>
            <rFont val="Tahoma"/>
            <family val="2"/>
          </rPr>
          <t>Als deze optie gekozen wordt moet er x getypt worden.</t>
        </r>
      </text>
    </comment>
    <comment ref="L68" authorId="0" shapeId="0" xr:uid="{00000000-0006-0000-0300-0000D4000000}">
      <text>
        <r>
          <rPr>
            <b/>
            <sz val="9"/>
            <color indexed="81"/>
            <rFont val="Tahoma"/>
            <family val="2"/>
          </rPr>
          <t>Als deze optie gekozen wordt moet er x getypt worden.</t>
        </r>
      </text>
    </comment>
    <comment ref="N68" authorId="0" shapeId="0" xr:uid="{00000000-0006-0000-0300-0000D5000000}">
      <text>
        <r>
          <rPr>
            <b/>
            <sz val="9"/>
            <color indexed="81"/>
            <rFont val="Tahoma"/>
            <family val="2"/>
          </rPr>
          <t>Als deze optie gekozen wordt moet er x getypt worden.</t>
        </r>
      </text>
    </comment>
    <comment ref="F74" authorId="2" shapeId="0" xr:uid="{00000000-0006-0000-0300-0000D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4" authorId="2" shapeId="0" xr:uid="{00000000-0006-0000-0300-0000D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4" authorId="2" shapeId="0" xr:uid="{00000000-0006-0000-0300-0000D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4" authorId="2" shapeId="0" xr:uid="{00000000-0006-0000-0300-0000D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4" authorId="2" shapeId="0" xr:uid="{00000000-0006-0000-0300-0000D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5" authorId="2" shapeId="0" xr:uid="{00000000-0006-0000-0300-0000D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5" authorId="2" shapeId="0" xr:uid="{00000000-0006-0000-0300-0000D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5" authorId="2" shapeId="0" xr:uid="{00000000-0006-0000-0300-0000D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5" authorId="2" shapeId="0" xr:uid="{00000000-0006-0000-0300-0000D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5" authorId="2" shapeId="0" xr:uid="{00000000-0006-0000-0300-0000D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6" authorId="2" shapeId="0" xr:uid="{00000000-0006-0000-0300-0000E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6" authorId="2" shapeId="0" xr:uid="{00000000-0006-0000-0300-0000E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6" authorId="2" shapeId="0" xr:uid="{00000000-0006-0000-0300-0000E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6" authorId="2" shapeId="0" xr:uid="{00000000-0006-0000-0300-0000E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6" authorId="2" shapeId="0" xr:uid="{00000000-0006-0000-0300-0000E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7" authorId="2" shapeId="0" xr:uid="{00000000-0006-0000-0300-0000E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7" authorId="2" shapeId="0" xr:uid="{00000000-0006-0000-0300-0000E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7" authorId="2" shapeId="0" xr:uid="{00000000-0006-0000-0300-0000E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7" authorId="2" shapeId="0" xr:uid="{00000000-0006-0000-0300-0000E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7" authorId="2" shapeId="0" xr:uid="{00000000-0006-0000-0300-0000E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8" authorId="2" shapeId="0" xr:uid="{00000000-0006-0000-0300-0000E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8" authorId="2" shapeId="0" xr:uid="{00000000-0006-0000-0300-0000E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8" authorId="2" shapeId="0" xr:uid="{00000000-0006-0000-0300-0000E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8" authorId="2" shapeId="0" xr:uid="{00000000-0006-0000-0300-0000E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8" authorId="2" shapeId="0" xr:uid="{00000000-0006-0000-0300-0000E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79" authorId="2" shapeId="0" xr:uid="{00000000-0006-0000-0300-0000E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79" authorId="2" shapeId="0" xr:uid="{00000000-0006-0000-0300-0000F0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79" authorId="2" shapeId="0" xr:uid="{00000000-0006-0000-0300-0000F1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79" authorId="2" shapeId="0" xr:uid="{00000000-0006-0000-0300-0000F2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79" authorId="2" shapeId="0" xr:uid="{00000000-0006-0000-0300-0000F3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0" authorId="2" shapeId="0" xr:uid="{00000000-0006-0000-0300-0000F4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0" authorId="2" shapeId="0" xr:uid="{00000000-0006-0000-0300-0000F5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0" authorId="2" shapeId="0" xr:uid="{00000000-0006-0000-0300-0000F6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0" authorId="2" shapeId="0" xr:uid="{00000000-0006-0000-0300-0000F7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0" authorId="2" shapeId="0" xr:uid="{00000000-0006-0000-0300-0000F8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1" authorId="2" shapeId="0" xr:uid="{00000000-0006-0000-0300-0000F9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1" authorId="2" shapeId="0" xr:uid="{00000000-0006-0000-0300-0000FA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1" authorId="2" shapeId="0" xr:uid="{00000000-0006-0000-0300-0000FB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1" authorId="2" shapeId="0" xr:uid="{00000000-0006-0000-0300-0000FC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1" authorId="2" shapeId="0" xr:uid="{00000000-0006-0000-0300-0000FD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2" authorId="2" shapeId="0" xr:uid="{00000000-0006-0000-0300-0000FE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2" authorId="2" shapeId="0" xr:uid="{00000000-0006-0000-0300-0000FF00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2" authorId="2" shapeId="0" xr:uid="{00000000-0006-0000-0300-000000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2" authorId="2" shapeId="0" xr:uid="{00000000-0006-0000-0300-000001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2" authorId="2" shapeId="0" xr:uid="{00000000-0006-0000-0300-000002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3" authorId="2" shapeId="0" xr:uid="{00000000-0006-0000-0300-000003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3" authorId="2" shapeId="0" xr:uid="{00000000-0006-0000-0300-000004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3" authorId="2" shapeId="0" xr:uid="{00000000-0006-0000-0300-000005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3" authorId="2" shapeId="0" xr:uid="{00000000-0006-0000-0300-000006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3" authorId="2" shapeId="0" xr:uid="{00000000-0006-0000-0300-000007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4" authorId="2" shapeId="0" xr:uid="{00000000-0006-0000-0300-000008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4" authorId="2" shapeId="0" xr:uid="{00000000-0006-0000-0300-000009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4" authorId="2" shapeId="0" xr:uid="{00000000-0006-0000-0300-00000A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4" authorId="2" shapeId="0" xr:uid="{00000000-0006-0000-0300-00000B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4" authorId="2" shapeId="0" xr:uid="{00000000-0006-0000-0300-00000C010000}">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5" authorId="2" shapeId="0" xr:uid="{FFCAD471-83EF-0346-B7CE-443F4A65A9FF}">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H85" authorId="2" shapeId="0" xr:uid="{8AD3D6E5-BC85-6A46-86EE-A10EBB1BDFC8}">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J85" authorId="2" shapeId="0" xr:uid="{617184B8-E460-4947-BA4F-00F8F0340A0D}">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L85" authorId="2" shapeId="0" xr:uid="{5668E3A3-C17F-B047-B2BA-C8176BA2762A}">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N85" authorId="2" shapeId="0" xr:uid="{1B2C583A-69E0-EF41-A423-C9670AF11FCE}">
      <text>
        <r>
          <rPr>
            <b/>
            <sz val="10"/>
            <color rgb="FF000000"/>
            <rFont val="Tahoma"/>
            <family val="2"/>
          </rPr>
          <t>Gelieve 1 in te vullen voor een half uur les per week of een 2 voor een heel uur les per week</t>
        </r>
        <r>
          <rPr>
            <sz val="10"/>
            <color rgb="FF000000"/>
            <rFont val="Tahoma"/>
            <family val="2"/>
          </rPr>
          <t xml:space="preserve">
</t>
        </r>
        <r>
          <rPr>
            <sz val="10"/>
            <color rgb="FF000000"/>
            <rFont val="Tahoma"/>
            <family val="2"/>
          </rPr>
          <t xml:space="preserve">
</t>
        </r>
      </text>
    </comment>
    <comment ref="F87" authorId="0" shapeId="0" xr:uid="{00000000-0006-0000-0300-00000D010000}">
      <text>
        <r>
          <rPr>
            <b/>
            <sz val="9"/>
            <color rgb="FF000000"/>
            <rFont val="Tahoma"/>
            <family val="2"/>
          </rPr>
          <t>Als deze optie gekozen wordt moet er x getypt worden.</t>
        </r>
      </text>
    </comment>
    <comment ref="H87" authorId="0" shapeId="0" xr:uid="{00000000-0006-0000-0300-00000E010000}">
      <text>
        <r>
          <rPr>
            <b/>
            <sz val="9"/>
            <color rgb="FF000000"/>
            <rFont val="Tahoma"/>
            <family val="2"/>
          </rPr>
          <t>Als deze optie gekozen wordt moet er x getypt worden.</t>
        </r>
      </text>
    </comment>
    <comment ref="J87" authorId="0" shapeId="0" xr:uid="{00000000-0006-0000-0300-00000F010000}">
      <text>
        <r>
          <rPr>
            <b/>
            <sz val="9"/>
            <color rgb="FF000000"/>
            <rFont val="Tahoma"/>
            <family val="2"/>
          </rPr>
          <t>Als deze optie gekozen wordt moet er x getypt worden.</t>
        </r>
      </text>
    </comment>
    <comment ref="L87" authorId="0" shapeId="0" xr:uid="{00000000-0006-0000-0300-000010010000}">
      <text>
        <r>
          <rPr>
            <b/>
            <sz val="9"/>
            <color rgb="FF000000"/>
            <rFont val="Tahoma"/>
            <family val="2"/>
          </rPr>
          <t>Als deze optie gekozen wordt moet er x getypt worden.</t>
        </r>
      </text>
    </comment>
    <comment ref="N87" authorId="0" shapeId="0" xr:uid="{00000000-0006-0000-0300-000011010000}">
      <text>
        <r>
          <rPr>
            <b/>
            <sz val="9"/>
            <color rgb="FF000000"/>
            <rFont val="Tahoma"/>
            <family val="2"/>
          </rPr>
          <t>Als deze optie gekozen wordt moet er x getypt worden.</t>
        </r>
      </text>
    </comment>
    <comment ref="F94" authorId="0" shapeId="0" xr:uid="{00000000-0006-0000-0300-000012010000}">
      <text>
        <r>
          <rPr>
            <b/>
            <sz val="9"/>
            <color rgb="FF000000"/>
            <rFont val="Tahoma"/>
            <family val="2"/>
          </rPr>
          <t>Als deze activiteit gekozen wordt moet er x getypt worden.</t>
        </r>
      </text>
    </comment>
    <comment ref="H94" authorId="0" shapeId="0" xr:uid="{00000000-0006-0000-0300-000013010000}">
      <text>
        <r>
          <rPr>
            <b/>
            <sz val="9"/>
            <color indexed="81"/>
            <rFont val="Tahoma"/>
            <family val="2"/>
          </rPr>
          <t>Als deze activiteit gekozen wordt moet er x getypt worden.</t>
        </r>
      </text>
    </comment>
    <comment ref="J94" authorId="0" shapeId="0" xr:uid="{00000000-0006-0000-0300-000014010000}">
      <text>
        <r>
          <rPr>
            <b/>
            <sz val="9"/>
            <color indexed="81"/>
            <rFont val="Tahoma"/>
            <family val="2"/>
          </rPr>
          <t>Als deze activiteit gekozen wordt moet er x getypt worden.</t>
        </r>
      </text>
    </comment>
    <comment ref="L94" authorId="0" shapeId="0" xr:uid="{00000000-0006-0000-0300-000015010000}">
      <text>
        <r>
          <rPr>
            <b/>
            <sz val="9"/>
            <color indexed="81"/>
            <rFont val="Tahoma"/>
            <family val="2"/>
          </rPr>
          <t>Als deze activiteit gekozen wordt moet er x getypt worden.</t>
        </r>
      </text>
    </comment>
    <comment ref="N94" authorId="0" shapeId="0" xr:uid="{00000000-0006-0000-0300-000016010000}">
      <text>
        <r>
          <rPr>
            <b/>
            <sz val="9"/>
            <color indexed="81"/>
            <rFont val="Tahoma"/>
            <family val="2"/>
          </rPr>
          <t>Als deze activiteit gekozen wordt moet er x getypt worden.</t>
        </r>
      </text>
    </comment>
    <comment ref="F95" authorId="0" shapeId="0" xr:uid="{00000000-0006-0000-0300-000017010000}">
      <text>
        <r>
          <rPr>
            <b/>
            <sz val="9"/>
            <color rgb="FF000000"/>
            <rFont val="Tahoma"/>
            <family val="2"/>
          </rPr>
          <t>Als deze activiteit gekozen wordt moet er x getypt worden.</t>
        </r>
      </text>
    </comment>
    <comment ref="H95" authorId="0" shapeId="0" xr:uid="{00000000-0006-0000-0300-000018010000}">
      <text>
        <r>
          <rPr>
            <b/>
            <sz val="9"/>
            <color indexed="81"/>
            <rFont val="Tahoma"/>
            <family val="2"/>
          </rPr>
          <t>Als deze activiteit gekozen wordt moet er x getypt worden.</t>
        </r>
      </text>
    </comment>
    <comment ref="J95" authorId="0" shapeId="0" xr:uid="{00000000-0006-0000-0300-000019010000}">
      <text>
        <r>
          <rPr>
            <b/>
            <sz val="9"/>
            <color indexed="81"/>
            <rFont val="Tahoma"/>
            <family val="2"/>
          </rPr>
          <t>Als deze activiteit gekozen wordt moet er x getypt worden.</t>
        </r>
      </text>
    </comment>
    <comment ref="L95" authorId="0" shapeId="0" xr:uid="{00000000-0006-0000-0300-00001A010000}">
      <text>
        <r>
          <rPr>
            <b/>
            <sz val="9"/>
            <color indexed="81"/>
            <rFont val="Tahoma"/>
            <family val="2"/>
          </rPr>
          <t>Als deze activiteit gekozen wordt moet er x getypt worden.</t>
        </r>
      </text>
    </comment>
    <comment ref="N95" authorId="0" shapeId="0" xr:uid="{00000000-0006-0000-0300-00001B010000}">
      <text>
        <r>
          <rPr>
            <b/>
            <sz val="9"/>
            <color indexed="81"/>
            <rFont val="Tahoma"/>
            <family val="2"/>
          </rPr>
          <t>Als deze activiteit gekozen wordt moet er x getypt worden.</t>
        </r>
      </text>
    </comment>
    <comment ref="F96" authorId="0" shapeId="0" xr:uid="{00000000-0006-0000-0300-00001C010000}">
      <text>
        <r>
          <rPr>
            <b/>
            <sz val="9"/>
            <color rgb="FF000000"/>
            <rFont val="Tahoma"/>
            <family val="2"/>
          </rPr>
          <t>Als deze activiteit gekozen wordt moet er x getypt worden.</t>
        </r>
      </text>
    </comment>
    <comment ref="H96" authorId="0" shapeId="0" xr:uid="{00000000-0006-0000-0300-00001D010000}">
      <text>
        <r>
          <rPr>
            <b/>
            <sz val="9"/>
            <color indexed="81"/>
            <rFont val="Tahoma"/>
            <family val="2"/>
          </rPr>
          <t>Als deze activiteit gekozen wordt moet er x getypt worden.</t>
        </r>
      </text>
    </comment>
    <comment ref="J96" authorId="0" shapeId="0" xr:uid="{00000000-0006-0000-0300-00001E010000}">
      <text>
        <r>
          <rPr>
            <b/>
            <sz val="9"/>
            <color indexed="81"/>
            <rFont val="Tahoma"/>
            <family val="2"/>
          </rPr>
          <t>Als deze activiteit gekozen wordt moet er x getypt worden.</t>
        </r>
      </text>
    </comment>
    <comment ref="L96" authorId="0" shapeId="0" xr:uid="{00000000-0006-0000-0300-00001F010000}">
      <text>
        <r>
          <rPr>
            <b/>
            <sz val="9"/>
            <color indexed="81"/>
            <rFont val="Tahoma"/>
            <family val="2"/>
          </rPr>
          <t>Als deze activiteit gekozen wordt moet er x getypt worden.</t>
        </r>
      </text>
    </comment>
    <comment ref="N96" authorId="0" shapeId="0" xr:uid="{00000000-0006-0000-0300-000020010000}">
      <text>
        <r>
          <rPr>
            <b/>
            <sz val="9"/>
            <color indexed="81"/>
            <rFont val="Tahoma"/>
            <family val="2"/>
          </rPr>
          <t>Als deze activiteit gekozen wordt moet er x getypt worden.</t>
        </r>
      </text>
    </comment>
    <comment ref="F97" authorId="0" shapeId="0" xr:uid="{00000000-0006-0000-0300-000021010000}">
      <text>
        <r>
          <rPr>
            <b/>
            <sz val="9"/>
            <color indexed="81"/>
            <rFont val="Tahoma"/>
            <family val="2"/>
          </rPr>
          <t>Als deze activiteit gekozen wordt moet er x getypt worden.</t>
        </r>
      </text>
    </comment>
    <comment ref="H97" authorId="0" shapeId="0" xr:uid="{00000000-0006-0000-0300-000022010000}">
      <text>
        <r>
          <rPr>
            <b/>
            <sz val="9"/>
            <color indexed="81"/>
            <rFont val="Tahoma"/>
            <family val="2"/>
          </rPr>
          <t>Als deze activiteit gekozen wordt moet er x getypt worden.</t>
        </r>
      </text>
    </comment>
    <comment ref="J97" authorId="0" shapeId="0" xr:uid="{00000000-0006-0000-0300-000023010000}">
      <text>
        <r>
          <rPr>
            <b/>
            <sz val="9"/>
            <color indexed="81"/>
            <rFont val="Tahoma"/>
            <family val="2"/>
          </rPr>
          <t>Als deze activiteit gekozen wordt moet er x getypt worden.</t>
        </r>
      </text>
    </comment>
    <comment ref="L97" authorId="0" shapeId="0" xr:uid="{00000000-0006-0000-0300-000024010000}">
      <text>
        <r>
          <rPr>
            <b/>
            <sz val="9"/>
            <color indexed="81"/>
            <rFont val="Tahoma"/>
            <family val="2"/>
          </rPr>
          <t>Als deze activiteit gekozen wordt moet er x getypt worden.</t>
        </r>
      </text>
    </comment>
    <comment ref="N97" authorId="0" shapeId="0" xr:uid="{00000000-0006-0000-0300-000025010000}">
      <text>
        <r>
          <rPr>
            <b/>
            <sz val="9"/>
            <color indexed="81"/>
            <rFont val="Tahoma"/>
            <family val="2"/>
          </rPr>
          <t>Als deze activiteit gekozen wordt moet er x getypt worden.</t>
        </r>
      </text>
    </comment>
    <comment ref="F98" authorId="0" shapeId="0" xr:uid="{00000000-0006-0000-0300-000026010000}">
      <text>
        <r>
          <rPr>
            <b/>
            <sz val="9"/>
            <color indexed="81"/>
            <rFont val="Tahoma"/>
            <family val="2"/>
          </rPr>
          <t>Als deze activiteit gekozen wordt moet er x getypt worden.</t>
        </r>
      </text>
    </comment>
    <comment ref="H98" authorId="0" shapeId="0" xr:uid="{00000000-0006-0000-0300-000027010000}">
      <text>
        <r>
          <rPr>
            <b/>
            <sz val="9"/>
            <color indexed="81"/>
            <rFont val="Tahoma"/>
            <family val="2"/>
          </rPr>
          <t>Als deze activiteit gekozen wordt moet er x getypt worden.</t>
        </r>
      </text>
    </comment>
    <comment ref="J98" authorId="0" shapeId="0" xr:uid="{00000000-0006-0000-0300-000028010000}">
      <text>
        <r>
          <rPr>
            <b/>
            <sz val="9"/>
            <color indexed="81"/>
            <rFont val="Tahoma"/>
            <family val="2"/>
          </rPr>
          <t>Als deze activiteit gekozen wordt moet er x getypt worden.</t>
        </r>
      </text>
    </comment>
    <comment ref="L98" authorId="0" shapeId="0" xr:uid="{00000000-0006-0000-0300-000029010000}">
      <text>
        <r>
          <rPr>
            <b/>
            <sz val="9"/>
            <color indexed="81"/>
            <rFont val="Tahoma"/>
            <family val="2"/>
          </rPr>
          <t>Als deze activiteit gekozen wordt moet er x getypt worden.</t>
        </r>
      </text>
    </comment>
    <comment ref="N98" authorId="0" shapeId="0" xr:uid="{00000000-0006-0000-0300-00002A010000}">
      <text>
        <r>
          <rPr>
            <b/>
            <sz val="9"/>
            <color indexed="81"/>
            <rFont val="Tahoma"/>
            <family val="2"/>
          </rPr>
          <t>Als deze activiteit gekozen wordt moet er x getypt worden.</t>
        </r>
      </text>
    </comment>
    <comment ref="F99" authorId="0" shapeId="0" xr:uid="{00000000-0006-0000-0300-00002B010000}">
      <text>
        <r>
          <rPr>
            <b/>
            <sz val="9"/>
            <color rgb="FF000000"/>
            <rFont val="Tahoma"/>
            <family val="2"/>
          </rPr>
          <t>Als deze activiteit gekozen wordt moet er x getypt worden. Voor nieuwe leden kan dit enkel na auditie!</t>
        </r>
      </text>
    </comment>
    <comment ref="H99" authorId="0" shapeId="0" xr:uid="{00000000-0006-0000-0300-00002C010000}">
      <text>
        <r>
          <rPr>
            <b/>
            <sz val="9"/>
            <color rgb="FF000000"/>
            <rFont val="Tahoma"/>
            <family val="2"/>
          </rPr>
          <t>Als deze activiteit gekozen wordt moet er x getypt worden. Voor nieuwe leden kan dit enkel na auditie!</t>
        </r>
      </text>
    </comment>
    <comment ref="J99" authorId="0" shapeId="0" xr:uid="{00000000-0006-0000-0300-00002D010000}">
      <text>
        <r>
          <rPr>
            <b/>
            <sz val="9"/>
            <color indexed="81"/>
            <rFont val="Tahoma"/>
            <family val="2"/>
          </rPr>
          <t>Als deze activiteit gekozen wordt moet er x getypt worden. Voor nieuwe leden kan dit enkel na auditie!</t>
        </r>
      </text>
    </comment>
    <comment ref="L99" authorId="0" shapeId="0" xr:uid="{00000000-0006-0000-0300-00002E010000}">
      <text>
        <r>
          <rPr>
            <b/>
            <sz val="9"/>
            <color rgb="FF000000"/>
            <rFont val="Tahoma"/>
            <family val="2"/>
          </rPr>
          <t>Als deze activiteit gekozen wordt moet er x getypt worden. Voor nieuwe leden kan dit enkel na auditie!</t>
        </r>
      </text>
    </comment>
    <comment ref="N99" authorId="0" shapeId="0" xr:uid="{00000000-0006-0000-0300-00002F010000}">
      <text>
        <r>
          <rPr>
            <b/>
            <sz val="9"/>
            <color indexed="81"/>
            <rFont val="Tahoma"/>
            <family val="2"/>
          </rPr>
          <t>Als deze activiteit gekozen wordt moet er x getypt worden. Voor nieuwe leden kan dit enkel na auditie!</t>
        </r>
      </text>
    </comment>
    <comment ref="F100" authorId="2" shapeId="0" xr:uid="{00000000-0006-0000-0300-000030010000}">
      <text>
        <r>
          <rPr>
            <b/>
            <sz val="10"/>
            <color rgb="FF000000"/>
            <rFont val="Arial"/>
            <family val="2"/>
          </rPr>
          <t>Als deze activiteit gekozen wordt moet er x getypt worden. Voor nieuwe leden kan dit enkel na auditie!</t>
        </r>
        <r>
          <rPr>
            <sz val="10"/>
            <color rgb="FF000000"/>
            <rFont val="Arial"/>
            <family val="2"/>
          </rPr>
          <t xml:space="preserve"> </t>
        </r>
      </text>
    </comment>
    <comment ref="H100" authorId="0" shapeId="0" xr:uid="{00000000-0006-0000-0300-000031010000}">
      <text>
        <r>
          <rPr>
            <b/>
            <sz val="9"/>
            <color rgb="FF000000"/>
            <rFont val="Tahoma"/>
            <family val="2"/>
          </rPr>
          <t>Als deze activiteit gekozen wordt moet er x getypt worden. Voor nieuwe leden kan dit enkel na auditie!</t>
        </r>
      </text>
    </comment>
    <comment ref="J100" authorId="0" shapeId="0" xr:uid="{00000000-0006-0000-0300-000032010000}">
      <text>
        <r>
          <rPr>
            <b/>
            <sz val="9"/>
            <color rgb="FF000000"/>
            <rFont val="Tahoma"/>
            <family val="2"/>
          </rPr>
          <t>Als deze activiteit gekozen wordt moet er x getypt worden. Voor nieuwe leden kan dit enkel na auditie!</t>
        </r>
      </text>
    </comment>
    <comment ref="L100" authorId="0" shapeId="0" xr:uid="{00000000-0006-0000-0300-000033010000}">
      <text>
        <r>
          <rPr>
            <b/>
            <sz val="9"/>
            <color rgb="FF000000"/>
            <rFont val="Tahoma"/>
            <family val="2"/>
          </rPr>
          <t>Als deze activiteit gekozen wordt moet er x getypt worden. Voor nieuwe leden kan dit enkel na auditie!</t>
        </r>
      </text>
    </comment>
    <comment ref="N100" authorId="0" shapeId="0" xr:uid="{00000000-0006-0000-0300-000034010000}">
      <text>
        <r>
          <rPr>
            <b/>
            <sz val="9"/>
            <color rgb="FF000000"/>
            <rFont val="Tahoma"/>
            <family val="2"/>
          </rPr>
          <t>Als deze activiteit gekozen wordt moet er x getypt worden. Voor nieuwe leden kan dit enkel na auditie!</t>
        </r>
      </text>
    </comment>
    <comment ref="B101" authorId="2" shapeId="0" xr:uid="{00000000-0006-0000-0300-000035010000}">
      <text>
        <r>
          <rPr>
            <b/>
            <sz val="9"/>
            <color indexed="81"/>
            <rFont val="Tahoma"/>
            <family val="2"/>
          </rPr>
          <t>Voor nieuwe leden kan dit enkel na auditie!</t>
        </r>
        <r>
          <rPr>
            <sz val="9"/>
            <color indexed="81"/>
            <rFont val="Tahoma"/>
            <family val="2"/>
          </rPr>
          <t xml:space="preserve">
</t>
        </r>
      </text>
    </comment>
    <comment ref="C101" authorId="2" shapeId="0" xr:uid="{00000000-0006-0000-0300-000036010000}">
      <text>
        <r>
          <rPr>
            <b/>
            <sz val="9"/>
            <color rgb="FF000000"/>
            <rFont val="Tahoma"/>
            <family val="2"/>
          </rPr>
          <t>Voor nieuwe leden kan dit enkel na auditie!</t>
        </r>
        <r>
          <rPr>
            <sz val="9"/>
            <color rgb="FF000000"/>
            <rFont val="Tahoma"/>
            <family val="2"/>
          </rPr>
          <t xml:space="preserve">
</t>
        </r>
      </text>
    </comment>
    <comment ref="F101" authorId="0" shapeId="0" xr:uid="{00000000-0006-0000-0300-000037010000}">
      <text>
        <r>
          <rPr>
            <b/>
            <sz val="9"/>
            <color rgb="FF000000"/>
            <rFont val="Tahoma"/>
            <family val="2"/>
          </rPr>
          <t>Als deze activiteit gekozen wordt moet er x getypt worden. Voor nieuwe leden kan dit enkel na auditie!</t>
        </r>
      </text>
    </comment>
    <comment ref="H101" authorId="0" shapeId="0" xr:uid="{00000000-0006-0000-0300-000038010000}">
      <text>
        <r>
          <rPr>
            <b/>
            <sz val="9"/>
            <color indexed="81"/>
            <rFont val="Tahoma"/>
            <family val="2"/>
          </rPr>
          <t>Als deze activiteit gekozen wordt moet er x getypt worden. Voor nieuwe leden kan dit enkel na auditie!</t>
        </r>
      </text>
    </comment>
    <comment ref="J101" authorId="0" shapeId="0" xr:uid="{00000000-0006-0000-0300-000039010000}">
      <text>
        <r>
          <rPr>
            <b/>
            <sz val="9"/>
            <color indexed="81"/>
            <rFont val="Tahoma"/>
            <family val="2"/>
          </rPr>
          <t>Als deze activiteit gekozen wordt moet er x getypt worden. Voor nieuwe leden kan dit enkel na auditie!</t>
        </r>
      </text>
    </comment>
    <comment ref="L101" authorId="0" shapeId="0" xr:uid="{00000000-0006-0000-0300-00003A010000}">
      <text>
        <r>
          <rPr>
            <b/>
            <sz val="9"/>
            <color indexed="81"/>
            <rFont val="Tahoma"/>
            <family val="2"/>
          </rPr>
          <t>Als deze activiteit gekozen wordt moet er x getypt worden. Voor nieuwe leden kan dit enkel na auditie!</t>
        </r>
      </text>
    </comment>
    <comment ref="N101" authorId="0" shapeId="0" xr:uid="{00000000-0006-0000-0300-00003B010000}">
      <text>
        <r>
          <rPr>
            <b/>
            <sz val="9"/>
            <color indexed="81"/>
            <rFont val="Tahoma"/>
            <family val="2"/>
          </rPr>
          <t>Als deze activiteit gekozen wordt moet er x getypt worden. Voor nieuwe leden kan dit enkel na auditie!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200-000001000000}">
      <text>
        <r>
          <rPr>
            <b/>
            <sz val="9"/>
            <color indexed="81"/>
            <rFont val="Tahoma"/>
            <family val="2"/>
          </rPr>
          <t>Als deze activiteit gekozen wordt moet er x getypt worden.</t>
        </r>
      </text>
    </comment>
    <comment ref="H14" authorId="0" shapeId="0" xr:uid="{00000000-0006-0000-0200-000002000000}">
      <text>
        <r>
          <rPr>
            <b/>
            <sz val="9"/>
            <color indexed="81"/>
            <rFont val="Tahoma"/>
            <family val="2"/>
          </rPr>
          <t>Als deze activiteit gekozen wordt moet er x getypt worden.</t>
        </r>
      </text>
    </comment>
    <comment ref="J14" authorId="0" shapeId="0" xr:uid="{00000000-0006-0000-0200-000003000000}">
      <text>
        <r>
          <rPr>
            <b/>
            <sz val="9"/>
            <color indexed="81"/>
            <rFont val="Tahoma"/>
            <family val="2"/>
          </rPr>
          <t>Als deze activiteit gekozen wordt moet er x getypt worden.</t>
        </r>
      </text>
    </comment>
    <comment ref="L14" authorId="0" shapeId="0" xr:uid="{00000000-0006-0000-0200-000004000000}">
      <text>
        <r>
          <rPr>
            <b/>
            <sz val="9"/>
            <color indexed="81"/>
            <rFont val="Tahoma"/>
            <family val="2"/>
          </rPr>
          <t>Als deze activiteit gekozen wordt moet er x getypt worden.</t>
        </r>
      </text>
    </comment>
    <comment ref="N14" authorId="0" shapeId="0" xr:uid="{00000000-0006-0000-0200-000005000000}">
      <text>
        <r>
          <rPr>
            <b/>
            <sz val="9"/>
            <color indexed="81"/>
            <rFont val="Tahoma"/>
            <family val="2"/>
          </rPr>
          <t>Als deze activiteit gekozen wordt moet er x getypt worden.</t>
        </r>
      </text>
    </comment>
    <comment ref="F15" authorId="0" shapeId="0" xr:uid="{00000000-0006-0000-0200-000006000000}">
      <text>
        <r>
          <rPr>
            <b/>
            <sz val="9"/>
            <color indexed="81"/>
            <rFont val="Tahoma"/>
            <family val="2"/>
          </rPr>
          <t>Als deze activiteit gekozen wordt moet er x getypt worden.</t>
        </r>
      </text>
    </comment>
    <comment ref="H15" authorId="0" shapeId="0" xr:uid="{00000000-0006-0000-0200-000007000000}">
      <text>
        <r>
          <rPr>
            <b/>
            <sz val="9"/>
            <color indexed="81"/>
            <rFont val="Tahoma"/>
            <family val="2"/>
          </rPr>
          <t>Als deze activiteit gekozen wordt moet er x getypt worden.</t>
        </r>
      </text>
    </comment>
    <comment ref="J15" authorId="0" shapeId="0" xr:uid="{00000000-0006-0000-0200-000008000000}">
      <text>
        <r>
          <rPr>
            <b/>
            <sz val="9"/>
            <color indexed="81"/>
            <rFont val="Tahoma"/>
            <family val="2"/>
          </rPr>
          <t>Als deze activiteit gekozen wordt moet er x getypt worden.</t>
        </r>
      </text>
    </comment>
    <comment ref="L15" authorId="0" shapeId="0" xr:uid="{00000000-0006-0000-0200-000009000000}">
      <text>
        <r>
          <rPr>
            <b/>
            <sz val="9"/>
            <color indexed="81"/>
            <rFont val="Tahoma"/>
            <family val="2"/>
          </rPr>
          <t>Als deze activiteit gekozen wordt moet er x getypt worden.</t>
        </r>
      </text>
    </comment>
    <comment ref="N15" authorId="0" shapeId="0" xr:uid="{00000000-0006-0000-0200-00000A000000}">
      <text>
        <r>
          <rPr>
            <b/>
            <sz val="9"/>
            <color indexed="81"/>
            <rFont val="Tahoma"/>
            <family val="2"/>
          </rPr>
          <t>Als deze activiteit gekozen wordt moet er x getypt worden.</t>
        </r>
      </text>
    </comment>
    <comment ref="F20" authorId="0" shapeId="0" xr:uid="{00000000-0006-0000-0200-00000B000000}">
      <text>
        <r>
          <rPr>
            <b/>
            <sz val="9"/>
            <color indexed="81"/>
            <rFont val="Tahoma"/>
            <family val="2"/>
          </rPr>
          <t>Vul hier het aantal gewenste minuten in, 20 of 30. Opgelet -12 jarigen kunnen alleen 20 minuten kiezen.</t>
        </r>
      </text>
    </comment>
    <comment ref="H20" authorId="0" shapeId="0" xr:uid="{00000000-0006-0000-0200-00000C000000}">
      <text>
        <r>
          <rPr>
            <b/>
            <sz val="9"/>
            <color indexed="81"/>
            <rFont val="Tahoma"/>
            <family val="2"/>
          </rPr>
          <t>Vul hier het aantal gewenste minuten in, 20 of 30. Opgelet -12 jarigen kunnen alleen 20 minuten kiezen.</t>
        </r>
      </text>
    </comment>
    <comment ref="J20" authorId="0" shapeId="0" xr:uid="{00000000-0006-0000-0200-00000D000000}">
      <text>
        <r>
          <rPr>
            <b/>
            <sz val="9"/>
            <color indexed="81"/>
            <rFont val="Tahoma"/>
            <family val="2"/>
          </rPr>
          <t>Vul hier het aantal gewenste minuten in, 20 of 30. Opgelet -12 jarigen kunnen alleen 20 minuten kiezen.</t>
        </r>
      </text>
    </comment>
    <comment ref="L20" authorId="0" shapeId="0" xr:uid="{00000000-0006-0000-0200-00000E000000}">
      <text>
        <r>
          <rPr>
            <b/>
            <sz val="9"/>
            <color indexed="81"/>
            <rFont val="Tahoma"/>
            <family val="2"/>
          </rPr>
          <t>Vul hier het aantal gewenste minuten in, 20 of 30. Opgelet -12 jarigen kunnen alleen 20 minuten kiezen.</t>
        </r>
      </text>
    </comment>
    <comment ref="N20" authorId="0" shapeId="0" xr:uid="{00000000-0006-0000-0200-00000F000000}">
      <text>
        <r>
          <rPr>
            <b/>
            <sz val="9"/>
            <color indexed="81"/>
            <rFont val="Tahoma"/>
            <family val="2"/>
          </rPr>
          <t>Vul hier het aantal gewenste minuten in, 20 of 30. Opgelet -12 jarigen kunnen alleen 20 minuten kiezen.</t>
        </r>
      </text>
    </comment>
    <comment ref="F22" authorId="0" shapeId="0" xr:uid="{00000000-0006-0000-0200-000010000000}">
      <text>
        <r>
          <rPr>
            <b/>
            <sz val="9"/>
            <color indexed="81"/>
            <rFont val="Tahoma"/>
            <family val="2"/>
          </rPr>
          <t>Als deze optie gekozen wordt moet er x getypt worden.</t>
        </r>
      </text>
    </comment>
    <comment ref="H22" authorId="0" shapeId="0" xr:uid="{00000000-0006-0000-0200-000011000000}">
      <text>
        <r>
          <rPr>
            <b/>
            <sz val="9"/>
            <color indexed="81"/>
            <rFont val="Tahoma"/>
            <family val="2"/>
          </rPr>
          <t>Als deze optie gekozen wordt moet er x getypt worden.</t>
        </r>
      </text>
    </comment>
    <comment ref="J22" authorId="0" shapeId="0" xr:uid="{00000000-0006-0000-0200-000012000000}">
      <text>
        <r>
          <rPr>
            <b/>
            <sz val="9"/>
            <color indexed="81"/>
            <rFont val="Tahoma"/>
            <family val="2"/>
          </rPr>
          <t>Als deze optie gekozen wordt moet er x getypt worden.</t>
        </r>
      </text>
    </comment>
    <comment ref="L22" authorId="0" shapeId="0" xr:uid="{00000000-0006-0000-0200-000013000000}">
      <text>
        <r>
          <rPr>
            <b/>
            <sz val="9"/>
            <color indexed="81"/>
            <rFont val="Tahoma"/>
            <family val="2"/>
          </rPr>
          <t>Als deze optie gekozen wordt moet er x getypt worden.</t>
        </r>
      </text>
    </comment>
    <comment ref="N22" authorId="0" shapeId="0" xr:uid="{00000000-0006-0000-0200-000014000000}">
      <text>
        <r>
          <rPr>
            <b/>
            <sz val="9"/>
            <color indexed="81"/>
            <rFont val="Tahoma"/>
            <family val="2"/>
          </rPr>
          <t>Als deze optie gekozen wordt moet er x getypt worden.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400-000001000000}">
      <text>
        <r>
          <rPr>
            <b/>
            <sz val="9"/>
            <color indexed="81"/>
            <rFont val="Tahoma"/>
            <family val="2"/>
          </rPr>
          <t>Als deze activiteit gekozen wordt moet er x getypt worden.</t>
        </r>
      </text>
    </comment>
    <comment ref="H14" authorId="0" shapeId="0" xr:uid="{00000000-0006-0000-0400-000002000000}">
      <text>
        <r>
          <rPr>
            <b/>
            <sz val="9"/>
            <color indexed="81"/>
            <rFont val="Tahoma"/>
            <family val="2"/>
          </rPr>
          <t>Als deze activiteit gekozen wordt moet er x getypt worden.</t>
        </r>
      </text>
    </comment>
    <comment ref="J14" authorId="0" shapeId="0" xr:uid="{00000000-0006-0000-0400-000003000000}">
      <text>
        <r>
          <rPr>
            <b/>
            <sz val="9"/>
            <color indexed="81"/>
            <rFont val="Tahoma"/>
            <family val="2"/>
          </rPr>
          <t>Als deze activiteit gekozen wordt moet er x getypt worden.</t>
        </r>
      </text>
    </comment>
    <comment ref="L14" authorId="0" shapeId="0" xr:uid="{00000000-0006-0000-0400-000004000000}">
      <text>
        <r>
          <rPr>
            <b/>
            <sz val="9"/>
            <color indexed="81"/>
            <rFont val="Tahoma"/>
            <family val="2"/>
          </rPr>
          <t>Als deze activiteit gekozen wordt moet er x getypt worden.</t>
        </r>
      </text>
    </comment>
    <comment ref="N14" authorId="0" shapeId="0" xr:uid="{00000000-0006-0000-0400-000005000000}">
      <text>
        <r>
          <rPr>
            <b/>
            <sz val="9"/>
            <color indexed="81"/>
            <rFont val="Tahoma"/>
            <family val="2"/>
          </rPr>
          <t>Als deze activiteit gekozen wordt moet er x getypt worden.</t>
        </r>
      </text>
    </comment>
    <comment ref="F15" authorId="0" shapeId="0" xr:uid="{00000000-0006-0000-0400-000006000000}">
      <text>
        <r>
          <rPr>
            <b/>
            <sz val="9"/>
            <color indexed="81"/>
            <rFont val="Tahoma"/>
            <family val="2"/>
          </rPr>
          <t>Als deze activiteit gekozen wordt moet er x getypt worden.</t>
        </r>
      </text>
    </comment>
    <comment ref="H15" authorId="0" shapeId="0" xr:uid="{00000000-0006-0000-0400-000007000000}">
      <text>
        <r>
          <rPr>
            <b/>
            <sz val="9"/>
            <color indexed="81"/>
            <rFont val="Tahoma"/>
            <family val="2"/>
          </rPr>
          <t>Als deze activiteit gekozen wordt moet er x getypt worden.</t>
        </r>
      </text>
    </comment>
    <comment ref="J15" authorId="0" shapeId="0" xr:uid="{00000000-0006-0000-0400-000008000000}">
      <text>
        <r>
          <rPr>
            <b/>
            <sz val="9"/>
            <color indexed="81"/>
            <rFont val="Tahoma"/>
            <family val="2"/>
          </rPr>
          <t>Als deze activiteit gekozen wordt moet er x getypt worden.</t>
        </r>
      </text>
    </comment>
    <comment ref="L15" authorId="0" shapeId="0" xr:uid="{00000000-0006-0000-0400-000009000000}">
      <text>
        <r>
          <rPr>
            <b/>
            <sz val="9"/>
            <color indexed="81"/>
            <rFont val="Tahoma"/>
            <family val="2"/>
          </rPr>
          <t>Als deze activiteit gekozen wordt moet er x getypt worden.</t>
        </r>
      </text>
    </comment>
    <comment ref="N15" authorId="0" shapeId="0" xr:uid="{00000000-0006-0000-0400-00000A000000}">
      <text>
        <r>
          <rPr>
            <b/>
            <sz val="9"/>
            <color indexed="81"/>
            <rFont val="Tahoma"/>
            <family val="2"/>
          </rPr>
          <t>Als deze activiteit gekozen wordt moet er x getypt worden.</t>
        </r>
      </text>
    </comment>
    <comment ref="F16" authorId="0" shapeId="0" xr:uid="{00000000-0006-0000-0400-00000B000000}">
      <text>
        <r>
          <rPr>
            <b/>
            <sz val="9"/>
            <color indexed="81"/>
            <rFont val="Tahoma"/>
            <family val="2"/>
          </rPr>
          <t>Als deze activiteit gekozen wordt moet er x getypt worden.</t>
        </r>
      </text>
    </comment>
    <comment ref="H16" authorId="0" shapeId="0" xr:uid="{00000000-0006-0000-0400-00000C000000}">
      <text>
        <r>
          <rPr>
            <b/>
            <sz val="9"/>
            <color indexed="81"/>
            <rFont val="Tahoma"/>
            <family val="2"/>
          </rPr>
          <t>Als deze activiteit gekozen wordt moet er x getypt worden.</t>
        </r>
      </text>
    </comment>
    <comment ref="J16" authorId="0" shapeId="0" xr:uid="{00000000-0006-0000-0400-00000D000000}">
      <text>
        <r>
          <rPr>
            <b/>
            <sz val="9"/>
            <color indexed="81"/>
            <rFont val="Tahoma"/>
            <family val="2"/>
          </rPr>
          <t>Als deze activiteit gekozen wordt moet er x getypt worden.</t>
        </r>
      </text>
    </comment>
    <comment ref="L16" authorId="0" shapeId="0" xr:uid="{00000000-0006-0000-0400-00000E000000}">
      <text>
        <r>
          <rPr>
            <b/>
            <sz val="9"/>
            <color indexed="81"/>
            <rFont val="Tahoma"/>
            <family val="2"/>
          </rPr>
          <t>Als deze activiteit gekozen wordt moet er x getypt worden.</t>
        </r>
      </text>
    </comment>
    <comment ref="N16" authorId="0" shapeId="0" xr:uid="{00000000-0006-0000-0400-00000F000000}">
      <text>
        <r>
          <rPr>
            <b/>
            <sz val="9"/>
            <color indexed="81"/>
            <rFont val="Tahoma"/>
            <family val="2"/>
          </rPr>
          <t>Als deze activiteit gekozen wordt moet er x getypt worden.</t>
        </r>
      </text>
    </comment>
    <comment ref="F17" authorId="0" shapeId="0" xr:uid="{00000000-0006-0000-0400-000010000000}">
      <text>
        <r>
          <rPr>
            <b/>
            <sz val="9"/>
            <color indexed="81"/>
            <rFont val="Tahoma"/>
            <family val="2"/>
          </rPr>
          <t>Als deze activiteit gekozen wordt moet er x getypt worden.</t>
        </r>
      </text>
    </comment>
    <comment ref="H17" authorId="0" shapeId="0" xr:uid="{00000000-0006-0000-0400-000011000000}">
      <text>
        <r>
          <rPr>
            <b/>
            <sz val="9"/>
            <color indexed="81"/>
            <rFont val="Tahoma"/>
            <family val="2"/>
          </rPr>
          <t>Als deze activiteit gekozen wordt moet er x getypt worden.</t>
        </r>
      </text>
    </comment>
    <comment ref="J17" authorId="0" shapeId="0" xr:uid="{00000000-0006-0000-0400-000012000000}">
      <text>
        <r>
          <rPr>
            <b/>
            <sz val="9"/>
            <color indexed="81"/>
            <rFont val="Tahoma"/>
            <family val="2"/>
          </rPr>
          <t>Als deze activiteit gekozen wordt moet er x getypt worden.</t>
        </r>
      </text>
    </comment>
    <comment ref="L17" authorId="0" shapeId="0" xr:uid="{00000000-0006-0000-0400-000013000000}">
      <text>
        <r>
          <rPr>
            <b/>
            <sz val="9"/>
            <color indexed="81"/>
            <rFont val="Tahoma"/>
            <family val="2"/>
          </rPr>
          <t>Als deze activiteit gekozen wordt moet er x getypt worden.</t>
        </r>
      </text>
    </comment>
    <comment ref="N17" authorId="0" shapeId="0" xr:uid="{00000000-0006-0000-0400-000014000000}">
      <text>
        <r>
          <rPr>
            <b/>
            <sz val="9"/>
            <color indexed="81"/>
            <rFont val="Tahoma"/>
            <family val="2"/>
          </rPr>
          <t>Als deze activiteit gekozen wordt moet er x getypt worden.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4" authorId="0" shapeId="0" xr:uid="{00000000-0006-0000-0500-000001000000}">
      <text>
        <r>
          <rPr>
            <b/>
            <sz val="9"/>
            <color indexed="81"/>
            <rFont val="Tahoma"/>
            <family val="2"/>
          </rPr>
          <t>Als deze activiteit gekozen wordt moet er x getypt worden.</t>
        </r>
      </text>
    </comment>
    <comment ref="H14" authorId="0" shapeId="0" xr:uid="{00000000-0006-0000-0500-000002000000}">
      <text>
        <r>
          <rPr>
            <b/>
            <sz val="9"/>
            <color indexed="81"/>
            <rFont val="Tahoma"/>
            <family val="2"/>
          </rPr>
          <t>Als deze activiteit gekozen wordt moet er x getypt worden.</t>
        </r>
      </text>
    </comment>
    <comment ref="J14" authorId="0" shapeId="0" xr:uid="{00000000-0006-0000-0500-000003000000}">
      <text>
        <r>
          <rPr>
            <b/>
            <sz val="9"/>
            <color indexed="81"/>
            <rFont val="Tahoma"/>
            <family val="2"/>
          </rPr>
          <t>Als deze activiteit gekozen wordt moet er x getypt worden.</t>
        </r>
      </text>
    </comment>
    <comment ref="L14" authorId="0" shapeId="0" xr:uid="{00000000-0006-0000-0500-000004000000}">
      <text>
        <r>
          <rPr>
            <b/>
            <sz val="9"/>
            <color indexed="81"/>
            <rFont val="Tahoma"/>
            <family val="2"/>
          </rPr>
          <t>Als deze activiteit gekozen wordt moet er x getypt worden.</t>
        </r>
      </text>
    </comment>
    <comment ref="N14" authorId="0" shapeId="0" xr:uid="{00000000-0006-0000-0500-000005000000}">
      <text>
        <r>
          <rPr>
            <b/>
            <sz val="9"/>
            <color indexed="81"/>
            <rFont val="Tahoma"/>
            <family val="2"/>
          </rPr>
          <t>Als deze activiteit gekozen wordt moet er x getypt worden.</t>
        </r>
      </text>
    </comment>
    <comment ref="F15" authorId="0" shapeId="0" xr:uid="{00000000-0006-0000-0500-000006000000}">
      <text>
        <r>
          <rPr>
            <b/>
            <sz val="9"/>
            <color indexed="81"/>
            <rFont val="Tahoma"/>
            <family val="2"/>
          </rPr>
          <t>Als deze activiteit gekozen wordt moet er x getypt worden.</t>
        </r>
      </text>
    </comment>
    <comment ref="H15" authorId="0" shapeId="0" xr:uid="{00000000-0006-0000-0500-000007000000}">
      <text>
        <r>
          <rPr>
            <b/>
            <sz val="9"/>
            <color indexed="81"/>
            <rFont val="Tahoma"/>
            <family val="2"/>
          </rPr>
          <t>Als deze activiteit gekozen wordt moet er x getypt worden.</t>
        </r>
      </text>
    </comment>
    <comment ref="J15" authorId="0" shapeId="0" xr:uid="{00000000-0006-0000-0500-000008000000}">
      <text>
        <r>
          <rPr>
            <b/>
            <sz val="9"/>
            <color indexed="81"/>
            <rFont val="Tahoma"/>
            <family val="2"/>
          </rPr>
          <t>Als deze activiteit gekozen wordt moet er x getypt worden.</t>
        </r>
      </text>
    </comment>
    <comment ref="L15" authorId="0" shapeId="0" xr:uid="{00000000-0006-0000-0500-000009000000}">
      <text>
        <r>
          <rPr>
            <b/>
            <sz val="9"/>
            <color indexed="81"/>
            <rFont val="Tahoma"/>
            <family val="2"/>
          </rPr>
          <t>Als deze activiteit gekozen wordt moet er x getypt worden.</t>
        </r>
      </text>
    </comment>
    <comment ref="N15" authorId="0" shapeId="0" xr:uid="{00000000-0006-0000-0500-00000A000000}">
      <text>
        <r>
          <rPr>
            <b/>
            <sz val="9"/>
            <color indexed="81"/>
            <rFont val="Tahoma"/>
            <family val="2"/>
          </rPr>
          <t>Als deze activiteit gekozen wordt moet er x getypt worden.</t>
        </r>
      </text>
    </comment>
    <comment ref="F16" authorId="0" shapeId="0" xr:uid="{00000000-0006-0000-0500-00000B000000}">
      <text>
        <r>
          <rPr>
            <b/>
            <sz val="9"/>
            <color indexed="81"/>
            <rFont val="Tahoma"/>
            <family val="2"/>
          </rPr>
          <t>Als deze activiteit gekozen wordt moet er x getypt worden.</t>
        </r>
      </text>
    </comment>
    <comment ref="H16" authorId="0" shapeId="0" xr:uid="{00000000-0006-0000-0500-00000C000000}">
      <text>
        <r>
          <rPr>
            <b/>
            <sz val="9"/>
            <color indexed="81"/>
            <rFont val="Tahoma"/>
            <family val="2"/>
          </rPr>
          <t>Als deze activiteit gekozen wordt moet er x getypt worden.</t>
        </r>
      </text>
    </comment>
    <comment ref="J16" authorId="0" shapeId="0" xr:uid="{00000000-0006-0000-0500-00000D000000}">
      <text>
        <r>
          <rPr>
            <b/>
            <sz val="9"/>
            <color indexed="81"/>
            <rFont val="Tahoma"/>
            <family val="2"/>
          </rPr>
          <t>Als deze activiteit gekozen wordt moet er x getypt worden.</t>
        </r>
      </text>
    </comment>
    <comment ref="L16" authorId="0" shapeId="0" xr:uid="{00000000-0006-0000-0500-00000E000000}">
      <text>
        <r>
          <rPr>
            <b/>
            <sz val="9"/>
            <color indexed="81"/>
            <rFont val="Tahoma"/>
            <family val="2"/>
          </rPr>
          <t>Als deze activiteit gekozen wordt moet er x getypt worden.</t>
        </r>
      </text>
    </comment>
    <comment ref="N16" authorId="0" shapeId="0" xr:uid="{00000000-0006-0000-0500-00000F000000}">
      <text>
        <r>
          <rPr>
            <b/>
            <sz val="9"/>
            <color indexed="81"/>
            <rFont val="Tahoma"/>
            <family val="2"/>
          </rPr>
          <t>Als deze activiteit gekozen wordt moet er x getypt worden.</t>
        </r>
      </text>
    </comment>
    <comment ref="F25" authorId="0" shapeId="0" xr:uid="{00000000-0006-0000-0500-000010000000}">
      <text>
        <r>
          <rPr>
            <b/>
            <sz val="9"/>
            <color rgb="FF000000"/>
            <rFont val="Tahoma"/>
            <family val="2"/>
          </rPr>
          <t>Als deze activiteit gekozen wordt moet er x getypt worden.</t>
        </r>
      </text>
    </comment>
    <comment ref="H25" authorId="0" shapeId="0" xr:uid="{00000000-0006-0000-0500-000011000000}">
      <text>
        <r>
          <rPr>
            <b/>
            <sz val="9"/>
            <color indexed="81"/>
            <rFont val="Tahoma"/>
            <family val="2"/>
          </rPr>
          <t>Als deze activiteit gekozen wordt moet er x getypt worden.</t>
        </r>
      </text>
    </comment>
    <comment ref="J25" authorId="0" shapeId="0" xr:uid="{00000000-0006-0000-0500-000012000000}">
      <text>
        <r>
          <rPr>
            <b/>
            <sz val="9"/>
            <color indexed="81"/>
            <rFont val="Tahoma"/>
            <family val="2"/>
          </rPr>
          <t>Als deze activiteit gekozen wordt moet er x getypt worden.</t>
        </r>
      </text>
    </comment>
    <comment ref="L25" authorId="0" shapeId="0" xr:uid="{00000000-0006-0000-0500-000013000000}">
      <text>
        <r>
          <rPr>
            <b/>
            <sz val="9"/>
            <color indexed="81"/>
            <rFont val="Tahoma"/>
            <family val="2"/>
          </rPr>
          <t>Als deze activiteit gekozen wordt moet er x getypt worden.</t>
        </r>
      </text>
    </comment>
    <comment ref="N25" authorId="0" shapeId="0" xr:uid="{00000000-0006-0000-0500-000014000000}">
      <text>
        <r>
          <rPr>
            <b/>
            <sz val="9"/>
            <color indexed="81"/>
            <rFont val="Tahoma"/>
            <family val="2"/>
          </rPr>
          <t>Als deze activiteit gekozen wordt moet er x getypt worden.</t>
        </r>
      </text>
    </comment>
    <comment ref="F26" authorId="0" shapeId="0" xr:uid="{00000000-0006-0000-0500-000015000000}">
      <text>
        <r>
          <rPr>
            <b/>
            <sz val="9"/>
            <color indexed="81"/>
            <rFont val="Tahoma"/>
            <family val="2"/>
          </rPr>
          <t>Als deze activiteit gekozen wordt moet er x getypt worden.</t>
        </r>
      </text>
    </comment>
    <comment ref="H26" authorId="0" shapeId="0" xr:uid="{00000000-0006-0000-0500-000016000000}">
      <text>
        <r>
          <rPr>
            <b/>
            <sz val="9"/>
            <color indexed="81"/>
            <rFont val="Tahoma"/>
            <family val="2"/>
          </rPr>
          <t>Als deze activiteit gekozen wordt moet er x getypt worden.</t>
        </r>
      </text>
    </comment>
    <comment ref="J26" authorId="0" shapeId="0" xr:uid="{00000000-0006-0000-0500-000017000000}">
      <text>
        <r>
          <rPr>
            <b/>
            <sz val="9"/>
            <color indexed="81"/>
            <rFont val="Tahoma"/>
            <family val="2"/>
          </rPr>
          <t>Als deze activiteit gekozen wordt moet er x getypt worden.</t>
        </r>
      </text>
    </comment>
    <comment ref="L26" authorId="0" shapeId="0" xr:uid="{00000000-0006-0000-0500-000018000000}">
      <text>
        <r>
          <rPr>
            <b/>
            <sz val="9"/>
            <color indexed="81"/>
            <rFont val="Tahoma"/>
            <family val="2"/>
          </rPr>
          <t>Als deze activiteit gekozen wordt moet er x getypt worden.</t>
        </r>
      </text>
    </comment>
    <comment ref="N26" authorId="0" shapeId="0" xr:uid="{00000000-0006-0000-0500-000019000000}">
      <text>
        <r>
          <rPr>
            <b/>
            <sz val="9"/>
            <color indexed="81"/>
            <rFont val="Tahoma"/>
            <family val="2"/>
          </rPr>
          <t>Als deze activiteit gekozen wordt moet er x getypt worden.</t>
        </r>
      </text>
    </comment>
    <comment ref="F27" authorId="0" shapeId="0" xr:uid="{00000000-0006-0000-0500-00001A000000}">
      <text>
        <r>
          <rPr>
            <b/>
            <sz val="9"/>
            <color indexed="81"/>
            <rFont val="Tahoma"/>
            <family val="2"/>
          </rPr>
          <t>Als deze activiteit gekozen wordt moet er x getypt worden.</t>
        </r>
      </text>
    </comment>
    <comment ref="H27" authorId="0" shapeId="0" xr:uid="{00000000-0006-0000-0500-00001B000000}">
      <text>
        <r>
          <rPr>
            <b/>
            <sz val="9"/>
            <color indexed="81"/>
            <rFont val="Tahoma"/>
            <family val="2"/>
          </rPr>
          <t>Als deze activiteit gekozen wordt moet er x getypt worden.</t>
        </r>
      </text>
    </comment>
    <comment ref="J27" authorId="0" shapeId="0" xr:uid="{00000000-0006-0000-0500-00001C000000}">
      <text>
        <r>
          <rPr>
            <b/>
            <sz val="9"/>
            <color indexed="81"/>
            <rFont val="Tahoma"/>
            <family val="2"/>
          </rPr>
          <t>Als deze activiteit gekozen wordt moet er x getypt worden.</t>
        </r>
      </text>
    </comment>
    <comment ref="L27" authorId="0" shapeId="0" xr:uid="{00000000-0006-0000-0500-00001D000000}">
      <text>
        <r>
          <rPr>
            <b/>
            <sz val="9"/>
            <color indexed="81"/>
            <rFont val="Tahoma"/>
            <family val="2"/>
          </rPr>
          <t>Als deze activiteit gekozen wordt moet er x getypt worden.</t>
        </r>
      </text>
    </comment>
    <comment ref="N27" authorId="0" shapeId="0" xr:uid="{00000000-0006-0000-0500-00001E000000}">
      <text>
        <r>
          <rPr>
            <b/>
            <sz val="9"/>
            <color indexed="81"/>
            <rFont val="Tahoma"/>
            <family val="2"/>
          </rPr>
          <t>Als deze activiteit gekozen wordt moet er x getypt worden.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Latitude</author>
  </authors>
  <commentList>
    <comment ref="F12" authorId="0" shapeId="0" xr:uid="{00000000-0006-0000-0600-000001000000}">
      <text>
        <r>
          <rPr>
            <b/>
            <sz val="9"/>
            <color rgb="FF000000"/>
            <rFont val="Tahoma"/>
            <family val="2"/>
          </rPr>
          <t>Als deze optie gekozen wordt moet er x getypt worden.</t>
        </r>
      </text>
    </comment>
    <comment ref="H12" authorId="0" shapeId="0" xr:uid="{00000000-0006-0000-0600-000002000000}">
      <text>
        <r>
          <rPr>
            <b/>
            <sz val="9"/>
            <color rgb="FF000000"/>
            <rFont val="Tahoma"/>
            <family val="2"/>
          </rPr>
          <t>Als deze optie gekozen wordt moet er x getypt worden.</t>
        </r>
      </text>
    </comment>
    <comment ref="J12" authorId="0" shapeId="0" xr:uid="{00000000-0006-0000-0600-000003000000}">
      <text>
        <r>
          <rPr>
            <b/>
            <sz val="9"/>
            <color rgb="FF000000"/>
            <rFont val="Tahoma"/>
            <family val="2"/>
          </rPr>
          <t>Als deze optie gekozen wordt moet er x getypt worden.</t>
        </r>
      </text>
    </comment>
    <comment ref="L12" authorId="0" shapeId="0" xr:uid="{00000000-0006-0000-0600-000004000000}">
      <text>
        <r>
          <rPr>
            <b/>
            <sz val="9"/>
            <color indexed="81"/>
            <rFont val="Tahoma"/>
            <family val="2"/>
          </rPr>
          <t>Als deze optie gekozen wordt moet er x getypt worden.</t>
        </r>
      </text>
    </comment>
    <comment ref="N12" authorId="0" shapeId="0" xr:uid="{00000000-0006-0000-0600-000005000000}">
      <text>
        <r>
          <rPr>
            <b/>
            <sz val="9"/>
            <color indexed="81"/>
            <rFont val="Tahoma"/>
            <family val="2"/>
          </rPr>
          <t>Als deze optie gekozen wordt moet er x getypt worden.</t>
        </r>
      </text>
    </comment>
    <comment ref="F13" authorId="0" shapeId="0" xr:uid="{00000000-0006-0000-0600-000006000000}">
      <text>
        <r>
          <rPr>
            <b/>
            <sz val="9"/>
            <color rgb="FF000000"/>
            <rFont val="Tahoma"/>
            <family val="2"/>
          </rPr>
          <t>Als deze optie gekozen wordt moet er x getypt worden.</t>
        </r>
      </text>
    </comment>
    <comment ref="H13" authorId="0" shapeId="0" xr:uid="{00000000-0006-0000-0600-000007000000}">
      <text>
        <r>
          <rPr>
            <b/>
            <sz val="9"/>
            <color indexed="81"/>
            <rFont val="Tahoma"/>
            <family val="2"/>
          </rPr>
          <t>Als deze optie gekozen wordt moet er x getypt worden.</t>
        </r>
      </text>
    </comment>
    <comment ref="J13" authorId="0" shapeId="0" xr:uid="{00000000-0006-0000-0600-000008000000}">
      <text>
        <r>
          <rPr>
            <b/>
            <sz val="9"/>
            <color indexed="81"/>
            <rFont val="Tahoma"/>
            <family val="2"/>
          </rPr>
          <t>Als deze optie gekozen wordt moet er x getypt worden.</t>
        </r>
      </text>
    </comment>
    <comment ref="L13" authorId="0" shapeId="0" xr:uid="{00000000-0006-0000-0600-000009000000}">
      <text>
        <r>
          <rPr>
            <b/>
            <sz val="9"/>
            <color indexed="81"/>
            <rFont val="Tahoma"/>
            <family val="2"/>
          </rPr>
          <t>Als deze optie gekozen wordt moet er x getypt worden.</t>
        </r>
      </text>
    </comment>
    <comment ref="N13" authorId="0" shapeId="0" xr:uid="{00000000-0006-0000-0600-00000A000000}">
      <text>
        <r>
          <rPr>
            <b/>
            <sz val="9"/>
            <color indexed="81"/>
            <rFont val="Tahoma"/>
            <family val="2"/>
          </rPr>
          <t>Als deze optie gekozen wordt moet er x getypt worden.</t>
        </r>
      </text>
    </comment>
    <comment ref="F14" authorId="0" shapeId="0" xr:uid="{00000000-0006-0000-0600-00000B000000}">
      <text>
        <r>
          <rPr>
            <b/>
            <sz val="9"/>
            <color rgb="FF000000"/>
            <rFont val="Tahoma"/>
            <family val="2"/>
          </rPr>
          <t>Als deze optie gekozen wordt moet er x getypt worden.</t>
        </r>
      </text>
    </comment>
    <comment ref="H14" authorId="0" shapeId="0" xr:uid="{00000000-0006-0000-0600-00000C000000}">
      <text>
        <r>
          <rPr>
            <b/>
            <sz val="9"/>
            <color indexed="81"/>
            <rFont val="Tahoma"/>
            <family val="2"/>
          </rPr>
          <t>Als deze optie gekozen wordt moet er x getypt worden.</t>
        </r>
      </text>
    </comment>
    <comment ref="J14" authorId="0" shapeId="0" xr:uid="{00000000-0006-0000-0600-00000D000000}">
      <text>
        <r>
          <rPr>
            <b/>
            <sz val="9"/>
            <color indexed="81"/>
            <rFont val="Tahoma"/>
            <family val="2"/>
          </rPr>
          <t>Als deze optie gekozen wordt moet er x getypt worden.</t>
        </r>
      </text>
    </comment>
    <comment ref="L14" authorId="0" shapeId="0" xr:uid="{00000000-0006-0000-0600-00000E000000}">
      <text>
        <r>
          <rPr>
            <b/>
            <sz val="9"/>
            <color indexed="81"/>
            <rFont val="Tahoma"/>
            <family val="2"/>
          </rPr>
          <t>Als deze optie gekozen wordt moet er x getypt worden.</t>
        </r>
      </text>
    </comment>
    <comment ref="N14" authorId="0" shapeId="0" xr:uid="{00000000-0006-0000-0600-00000F000000}">
      <text>
        <r>
          <rPr>
            <b/>
            <sz val="9"/>
            <color indexed="81"/>
            <rFont val="Tahoma"/>
            <family val="2"/>
          </rPr>
          <t>Als deze optie gekozen wordt moet er x getypt worden.</t>
        </r>
      </text>
    </comment>
    <comment ref="F15" authorId="0" shapeId="0" xr:uid="{00000000-0006-0000-0600-000010000000}">
      <text>
        <r>
          <rPr>
            <b/>
            <sz val="9"/>
            <color rgb="FF000000"/>
            <rFont val="Tahoma"/>
            <family val="2"/>
          </rPr>
          <t>Als deze optie gekozen wordt moet er x getypt worden.</t>
        </r>
      </text>
    </comment>
    <comment ref="H15" authorId="0" shapeId="0" xr:uid="{00000000-0006-0000-0600-000011000000}">
      <text>
        <r>
          <rPr>
            <b/>
            <sz val="9"/>
            <color indexed="81"/>
            <rFont val="Tahoma"/>
            <family val="2"/>
          </rPr>
          <t>Als deze optie gekozen wordt moet er x getypt worden.</t>
        </r>
      </text>
    </comment>
    <comment ref="J15" authorId="0" shapeId="0" xr:uid="{00000000-0006-0000-0600-000012000000}">
      <text>
        <r>
          <rPr>
            <b/>
            <sz val="9"/>
            <color indexed="81"/>
            <rFont val="Tahoma"/>
            <family val="2"/>
          </rPr>
          <t>Als deze optie gekozen wordt moet er x getypt worden.</t>
        </r>
      </text>
    </comment>
    <comment ref="L15" authorId="0" shapeId="0" xr:uid="{00000000-0006-0000-0600-000013000000}">
      <text>
        <r>
          <rPr>
            <b/>
            <sz val="9"/>
            <color indexed="81"/>
            <rFont val="Tahoma"/>
            <family val="2"/>
          </rPr>
          <t>Als deze optie gekozen wordt moet er x getypt worden.</t>
        </r>
      </text>
    </comment>
    <comment ref="N15" authorId="0" shapeId="0" xr:uid="{00000000-0006-0000-0600-000014000000}">
      <text>
        <r>
          <rPr>
            <b/>
            <sz val="9"/>
            <color indexed="81"/>
            <rFont val="Tahoma"/>
            <family val="2"/>
          </rPr>
          <t>Als deze optie gekozen wordt moet er x getypt worden.</t>
        </r>
      </text>
    </comment>
    <comment ref="F16" authorId="0" shapeId="0" xr:uid="{00000000-0006-0000-0600-000015000000}">
      <text>
        <r>
          <rPr>
            <b/>
            <sz val="9"/>
            <color rgb="FF000000"/>
            <rFont val="Tahoma"/>
            <family val="2"/>
          </rPr>
          <t>Als deze optie gekozen wordt moet er x getypt worden.</t>
        </r>
      </text>
    </comment>
    <comment ref="H16" authorId="0" shapeId="0" xr:uid="{00000000-0006-0000-0600-000016000000}">
      <text>
        <r>
          <rPr>
            <b/>
            <sz val="9"/>
            <color indexed="81"/>
            <rFont val="Tahoma"/>
            <family val="2"/>
          </rPr>
          <t>Als deze optie gekozen wordt moet er x getypt worden.</t>
        </r>
      </text>
    </comment>
    <comment ref="J16" authorId="0" shapeId="0" xr:uid="{00000000-0006-0000-0600-000017000000}">
      <text>
        <r>
          <rPr>
            <b/>
            <sz val="9"/>
            <color rgb="FF000000"/>
            <rFont val="Tahoma"/>
            <family val="2"/>
          </rPr>
          <t>Als deze optie gekozen wordt moet er x getypt worden.</t>
        </r>
      </text>
    </comment>
    <comment ref="L16" authorId="0" shapeId="0" xr:uid="{00000000-0006-0000-0600-000018000000}">
      <text>
        <r>
          <rPr>
            <b/>
            <sz val="9"/>
            <color indexed="81"/>
            <rFont val="Tahoma"/>
            <family val="2"/>
          </rPr>
          <t>Als deze optie gekozen wordt moet er x getypt worden.</t>
        </r>
      </text>
    </comment>
    <comment ref="N16" authorId="0" shapeId="0" xr:uid="{00000000-0006-0000-0600-000019000000}">
      <text>
        <r>
          <rPr>
            <b/>
            <sz val="9"/>
            <color indexed="81"/>
            <rFont val="Tahoma"/>
            <family val="2"/>
          </rPr>
          <t>Als deze optie gekozen wordt moet er x getypt worden.</t>
        </r>
      </text>
    </comment>
    <comment ref="F17" authorId="0" shapeId="0" xr:uid="{BCBF39D1-988C-7149-9B7B-72A1A4FA0EA6}">
      <text>
        <r>
          <rPr>
            <b/>
            <sz val="9"/>
            <color rgb="FF000000"/>
            <rFont val="Tahoma"/>
            <family val="2"/>
          </rPr>
          <t>Als deze optie gekozen wordt moet er x getypt worden.</t>
        </r>
      </text>
    </comment>
    <comment ref="H17" authorId="0" shapeId="0" xr:uid="{595BC345-B975-2349-BD8A-17FFCBE56E5B}">
      <text>
        <r>
          <rPr>
            <b/>
            <sz val="9"/>
            <color rgb="FF000000"/>
            <rFont val="Tahoma"/>
            <family val="2"/>
          </rPr>
          <t>Als deze optie gekozen wordt moet er x getypt worden.</t>
        </r>
      </text>
    </comment>
    <comment ref="J17" authorId="0" shapeId="0" xr:uid="{87A99E77-514F-D24E-8607-24532124D3CC}">
      <text>
        <r>
          <rPr>
            <b/>
            <sz val="9"/>
            <color indexed="81"/>
            <rFont val="Tahoma"/>
            <family val="2"/>
          </rPr>
          <t>Als deze optie gekozen wordt moet er x getypt worden.</t>
        </r>
      </text>
    </comment>
    <comment ref="L17" authorId="0" shapeId="0" xr:uid="{F856116B-D825-734A-926F-AEF6F7AD01E0}">
      <text>
        <r>
          <rPr>
            <b/>
            <sz val="9"/>
            <color rgb="FF000000"/>
            <rFont val="Tahoma"/>
            <family val="2"/>
          </rPr>
          <t>Als deze optie gekozen wordt moet er x getypt worden.</t>
        </r>
      </text>
    </comment>
    <comment ref="N17" authorId="0" shapeId="0" xr:uid="{AE9E36E4-7268-844E-B963-D81855FE4F2C}">
      <text>
        <r>
          <rPr>
            <b/>
            <sz val="9"/>
            <color indexed="81"/>
            <rFont val="Tahoma"/>
            <family val="2"/>
          </rPr>
          <t>Als deze optie gekozen wordt moet er x getypt worden.</t>
        </r>
      </text>
    </comment>
    <comment ref="F18" authorId="0" shapeId="0" xr:uid="{224113DB-4A27-DD43-9CC5-2434E837AB66}">
      <text>
        <r>
          <rPr>
            <b/>
            <sz val="9"/>
            <color rgb="FF000000"/>
            <rFont val="Tahoma"/>
            <family val="2"/>
          </rPr>
          <t>Als deze optie gekozen wordt moet er x getypt worden.</t>
        </r>
      </text>
    </comment>
    <comment ref="H18" authorId="0" shapeId="0" xr:uid="{5E1827CE-54CB-5C4A-82DA-A14DE6F81EC9}">
      <text>
        <r>
          <rPr>
            <b/>
            <sz val="9"/>
            <color indexed="81"/>
            <rFont val="Tahoma"/>
            <family val="2"/>
          </rPr>
          <t>Als deze optie gekozen wordt moet er x getypt worden.</t>
        </r>
      </text>
    </comment>
    <comment ref="J18" authorId="0" shapeId="0" xr:uid="{A8B0619C-2422-AB48-8D18-DE3C0A7DF93B}">
      <text>
        <r>
          <rPr>
            <b/>
            <sz val="9"/>
            <color rgb="FF000000"/>
            <rFont val="Tahoma"/>
            <family val="2"/>
          </rPr>
          <t>Als deze optie gekozen wordt moet er x getypt worden.</t>
        </r>
      </text>
    </comment>
    <comment ref="L18" authorId="0" shapeId="0" xr:uid="{23107B7B-B982-9147-B395-2559C6712FE6}">
      <text>
        <r>
          <rPr>
            <b/>
            <sz val="9"/>
            <color indexed="81"/>
            <rFont val="Tahoma"/>
            <family val="2"/>
          </rPr>
          <t>Als deze optie gekozen wordt moet er x getypt worden.</t>
        </r>
      </text>
    </comment>
    <comment ref="N18" authorId="0" shapeId="0" xr:uid="{19D11D9B-C6E1-194F-8202-C04DDBD0C307}">
      <text>
        <r>
          <rPr>
            <b/>
            <sz val="9"/>
            <color indexed="81"/>
            <rFont val="Tahoma"/>
            <family val="2"/>
          </rPr>
          <t>Als deze optie gekozen wordt moet er x getypt worden.</t>
        </r>
      </text>
    </comment>
    <comment ref="F21" authorId="0" shapeId="0" xr:uid="{17226AF8-CC67-7549-9303-D6E5EB1F892B}">
      <text>
        <r>
          <rPr>
            <b/>
            <sz val="9"/>
            <color rgb="FF000000"/>
            <rFont val="Tahoma"/>
            <family val="2"/>
          </rPr>
          <t>Als deze optie gekozen wordt moet er x getypt worden.</t>
        </r>
      </text>
    </comment>
    <comment ref="H21" authorId="0" shapeId="0" xr:uid="{D7E1D44B-4F41-F64F-B0EA-3988C7484035}">
      <text>
        <r>
          <rPr>
            <b/>
            <sz val="9"/>
            <color indexed="81"/>
            <rFont val="Tahoma"/>
            <family val="2"/>
          </rPr>
          <t>Als deze optie gekozen wordt moet er x getypt worden.</t>
        </r>
      </text>
    </comment>
    <comment ref="J21" authorId="0" shapeId="0" xr:uid="{CB3B3F60-DB5D-0643-8C7C-4EF223F6EF91}">
      <text>
        <r>
          <rPr>
            <b/>
            <sz val="9"/>
            <color indexed="81"/>
            <rFont val="Tahoma"/>
            <family val="2"/>
          </rPr>
          <t>Als deze optie gekozen wordt moet er x getypt worden.</t>
        </r>
      </text>
    </comment>
    <comment ref="L21" authorId="0" shapeId="0" xr:uid="{9A6426B9-A14E-CB41-977B-E23BBD66371E}">
      <text>
        <r>
          <rPr>
            <b/>
            <sz val="9"/>
            <color indexed="81"/>
            <rFont val="Tahoma"/>
            <family val="2"/>
          </rPr>
          <t>Als deze optie gekozen wordt moet er x getypt worden.</t>
        </r>
      </text>
    </comment>
    <comment ref="N21" authorId="0" shapeId="0" xr:uid="{65C08CE4-E4B6-0A49-A59E-4A2E36A0EE92}">
      <text>
        <r>
          <rPr>
            <b/>
            <sz val="9"/>
            <color indexed="81"/>
            <rFont val="Tahoma"/>
            <family val="2"/>
          </rPr>
          <t>Als deze optie gekozen wordt moet er x getypt worden.</t>
        </r>
      </text>
    </comment>
    <comment ref="F22" authorId="0" shapeId="0" xr:uid="{00000000-0006-0000-0600-00001A000000}">
      <text>
        <r>
          <rPr>
            <b/>
            <sz val="9"/>
            <color rgb="FF000000"/>
            <rFont val="Tahoma"/>
            <family val="2"/>
          </rPr>
          <t>Als deze optie gekozen wordt moet er x getypt worden.</t>
        </r>
      </text>
    </comment>
    <comment ref="H22" authorId="0" shapeId="0" xr:uid="{00000000-0006-0000-0600-00001B000000}">
      <text>
        <r>
          <rPr>
            <b/>
            <sz val="9"/>
            <color indexed="81"/>
            <rFont val="Tahoma"/>
            <family val="2"/>
          </rPr>
          <t>Als deze optie gekozen wordt moet er x getypt worden.</t>
        </r>
      </text>
    </comment>
    <comment ref="J22" authorId="0" shapeId="0" xr:uid="{00000000-0006-0000-0600-00001C000000}">
      <text>
        <r>
          <rPr>
            <b/>
            <sz val="9"/>
            <color rgb="FF000000"/>
            <rFont val="Tahoma"/>
            <family val="2"/>
          </rPr>
          <t>Als deze optie gekozen wordt moet er x getypt worden.</t>
        </r>
      </text>
    </comment>
    <comment ref="L22" authorId="0" shapeId="0" xr:uid="{00000000-0006-0000-0600-00001D000000}">
      <text>
        <r>
          <rPr>
            <b/>
            <sz val="9"/>
            <color indexed="81"/>
            <rFont val="Tahoma"/>
            <family val="2"/>
          </rPr>
          <t>Als deze optie gekozen wordt moet er x getypt worden.</t>
        </r>
      </text>
    </comment>
    <comment ref="N22" authorId="0" shapeId="0" xr:uid="{00000000-0006-0000-0600-00001E000000}">
      <text>
        <r>
          <rPr>
            <b/>
            <sz val="9"/>
            <color indexed="81"/>
            <rFont val="Tahoma"/>
            <family val="2"/>
          </rPr>
          <t>Als deze optie gekozen wordt moet er x getypt worden.</t>
        </r>
      </text>
    </comment>
    <comment ref="F23" authorId="0" shapeId="0" xr:uid="{00000000-0006-0000-0600-00001F000000}">
      <text>
        <r>
          <rPr>
            <b/>
            <sz val="9"/>
            <color rgb="FF000000"/>
            <rFont val="Tahoma"/>
            <family val="2"/>
          </rPr>
          <t>Als deze optie gekozen wordt moet er x getypt worden.</t>
        </r>
      </text>
    </comment>
    <comment ref="H23" authorId="0" shapeId="0" xr:uid="{00000000-0006-0000-0600-000020000000}">
      <text>
        <r>
          <rPr>
            <b/>
            <sz val="9"/>
            <color indexed="81"/>
            <rFont val="Tahoma"/>
            <family val="2"/>
          </rPr>
          <t>Als deze optie gekozen wordt moet er x getypt worden.</t>
        </r>
      </text>
    </comment>
    <comment ref="J23" authorId="0" shapeId="0" xr:uid="{00000000-0006-0000-0600-000021000000}">
      <text>
        <r>
          <rPr>
            <b/>
            <sz val="9"/>
            <color indexed="81"/>
            <rFont val="Tahoma"/>
            <family val="2"/>
          </rPr>
          <t>Als deze optie gekozen wordt moet er x getypt worden.</t>
        </r>
      </text>
    </comment>
    <comment ref="L23" authorId="0" shapeId="0" xr:uid="{00000000-0006-0000-0600-000022000000}">
      <text>
        <r>
          <rPr>
            <b/>
            <sz val="9"/>
            <color indexed="81"/>
            <rFont val="Tahoma"/>
            <family val="2"/>
          </rPr>
          <t>Als deze optie gekozen wordt moet er x getypt worden.</t>
        </r>
      </text>
    </comment>
    <comment ref="N23" authorId="0" shapeId="0" xr:uid="{00000000-0006-0000-0600-000023000000}">
      <text>
        <r>
          <rPr>
            <b/>
            <sz val="9"/>
            <color indexed="81"/>
            <rFont val="Tahoma"/>
            <family val="2"/>
          </rPr>
          <t>Als deze optie gekozen wordt moet er x getypt worden.</t>
        </r>
      </text>
    </comment>
    <comment ref="F24" authorId="0" shapeId="0" xr:uid="{00000000-0006-0000-0600-000024000000}">
      <text>
        <r>
          <rPr>
            <b/>
            <sz val="9"/>
            <color rgb="FF000000"/>
            <rFont val="Tahoma"/>
            <family val="2"/>
          </rPr>
          <t>Als deze optie gekozen wordt moet er x getypt worden.</t>
        </r>
      </text>
    </comment>
    <comment ref="H24" authorId="0" shapeId="0" xr:uid="{00000000-0006-0000-0600-000025000000}">
      <text>
        <r>
          <rPr>
            <b/>
            <sz val="9"/>
            <color indexed="81"/>
            <rFont val="Tahoma"/>
            <family val="2"/>
          </rPr>
          <t>Als deze optie gekozen wordt moet er x getypt worden.</t>
        </r>
      </text>
    </comment>
    <comment ref="J24" authorId="0" shapeId="0" xr:uid="{00000000-0006-0000-0600-000026000000}">
      <text>
        <r>
          <rPr>
            <b/>
            <sz val="9"/>
            <color indexed="81"/>
            <rFont val="Tahoma"/>
            <family val="2"/>
          </rPr>
          <t>Als deze optie gekozen wordt moet er x getypt worden.</t>
        </r>
      </text>
    </comment>
    <comment ref="L24" authorId="0" shapeId="0" xr:uid="{00000000-0006-0000-0600-000027000000}">
      <text>
        <r>
          <rPr>
            <b/>
            <sz val="9"/>
            <color indexed="81"/>
            <rFont val="Tahoma"/>
            <family val="2"/>
          </rPr>
          <t>Als deze optie gekozen wordt moet er x getypt worden.</t>
        </r>
      </text>
    </comment>
    <comment ref="N24" authorId="0" shapeId="0" xr:uid="{00000000-0006-0000-0600-000028000000}">
      <text>
        <r>
          <rPr>
            <b/>
            <sz val="9"/>
            <color indexed="81"/>
            <rFont val="Tahoma"/>
            <family val="2"/>
          </rPr>
          <t>Als deze optie gekozen wordt moet er x getypt worden.</t>
        </r>
      </text>
    </comment>
    <comment ref="F30" authorId="0" shapeId="0" xr:uid="{00000000-0006-0000-0600-000029000000}">
      <text>
        <r>
          <rPr>
            <b/>
            <sz val="9"/>
            <color rgb="FF000000"/>
            <rFont val="Tahoma"/>
            <family val="2"/>
          </rPr>
          <t>Als deze optie gekozen wordt moet er x getypt worden.</t>
        </r>
      </text>
    </comment>
    <comment ref="F32" authorId="0" shapeId="0" xr:uid="{AD2372F6-99E2-CC41-9997-17B3D2CE4105}">
      <text>
        <r>
          <rPr>
            <b/>
            <sz val="9"/>
            <color rgb="FF000000"/>
            <rFont val="Tahoma"/>
            <family val="2"/>
          </rPr>
          <t>Als deze optie gekozen wordt moet er x getypt worden.</t>
        </r>
      </text>
    </comment>
    <comment ref="H32" authorId="0" shapeId="0" xr:uid="{3405BC6B-41C8-5745-AD90-D9ED7818E718}">
      <text>
        <r>
          <rPr>
            <b/>
            <sz val="9"/>
            <color rgb="FF000000"/>
            <rFont val="Tahoma"/>
            <family val="2"/>
          </rPr>
          <t>Als deze optie gekozen wordt moet er x getypt worden.</t>
        </r>
      </text>
    </comment>
    <comment ref="J32" authorId="0" shapeId="0" xr:uid="{A0083103-D616-9146-BB55-EF0A4FA0B597}">
      <text>
        <r>
          <rPr>
            <b/>
            <sz val="9"/>
            <color rgb="FF000000"/>
            <rFont val="Tahoma"/>
            <family val="2"/>
          </rPr>
          <t>Als deze optie gekozen wordt moet er x getypt worden.</t>
        </r>
      </text>
    </comment>
    <comment ref="L32" authorId="0" shapeId="0" xr:uid="{7EEA5947-940B-F94C-97CD-E3ACF4199267}">
      <text>
        <r>
          <rPr>
            <b/>
            <sz val="9"/>
            <color rgb="FF000000"/>
            <rFont val="Tahoma"/>
            <family val="2"/>
          </rPr>
          <t>Als deze optie gekozen wordt moet er x getypt worden.</t>
        </r>
      </text>
    </comment>
    <comment ref="N32" authorId="0" shapeId="0" xr:uid="{030C4AEE-E9A1-044D-A137-CE653534EF50}">
      <text>
        <r>
          <rPr>
            <b/>
            <sz val="9"/>
            <color rgb="FF000000"/>
            <rFont val="Tahoma"/>
            <family val="2"/>
          </rPr>
          <t>Als deze optie gekozen wordt moet er x getypt worden.</t>
        </r>
      </text>
    </comment>
    <comment ref="F33" authorId="0" shapeId="0" xr:uid="{1CA42C09-3F1D-104E-8157-56D23BC52787}">
      <text>
        <r>
          <rPr>
            <b/>
            <sz val="9"/>
            <color rgb="FF000000"/>
            <rFont val="Tahoma"/>
            <family val="2"/>
          </rPr>
          <t>Als deze optie gekozen wordt moet er x getypt worden.</t>
        </r>
      </text>
    </comment>
    <comment ref="H33" authorId="0" shapeId="0" xr:uid="{733EAEDE-0EA5-CB49-9407-12A21CED9F56}">
      <text>
        <r>
          <rPr>
            <b/>
            <sz val="9"/>
            <color rgb="FF000000"/>
            <rFont val="Tahoma"/>
            <family val="2"/>
          </rPr>
          <t>Als deze optie gekozen wordt moet er x getypt worden.</t>
        </r>
      </text>
    </comment>
    <comment ref="J33" authorId="0" shapeId="0" xr:uid="{6710652A-3DC7-FE40-8CE0-20A64BCA6A5B}">
      <text>
        <r>
          <rPr>
            <b/>
            <sz val="9"/>
            <color rgb="FF000000"/>
            <rFont val="Tahoma"/>
            <family val="2"/>
          </rPr>
          <t>Als deze optie gekozen wordt moet er x getypt worden.</t>
        </r>
      </text>
    </comment>
    <comment ref="L33" authorId="0" shapeId="0" xr:uid="{78CA4D51-DA16-1740-82AA-9B7F36BD5FAA}">
      <text>
        <r>
          <rPr>
            <b/>
            <sz val="9"/>
            <color rgb="FF000000"/>
            <rFont val="Tahoma"/>
            <family val="2"/>
          </rPr>
          <t>Als deze optie gekozen wordt moet er x getypt worden.</t>
        </r>
      </text>
    </comment>
    <comment ref="N33" authorId="0" shapeId="0" xr:uid="{225976B1-C358-824C-94AD-1A6E07ECBB50}">
      <text>
        <r>
          <rPr>
            <b/>
            <sz val="9"/>
            <color rgb="FF000000"/>
            <rFont val="Tahoma"/>
            <family val="2"/>
          </rPr>
          <t>Als deze optie gekozen wordt moet er x getypt worden.</t>
        </r>
      </text>
    </comment>
    <comment ref="F34" authorId="0" shapeId="0" xr:uid="{8E1C40AA-28CB-C047-8811-1D147D70A93F}">
      <text>
        <r>
          <rPr>
            <b/>
            <sz val="9"/>
            <color rgb="FF000000"/>
            <rFont val="Tahoma"/>
            <family val="2"/>
          </rPr>
          <t>Als deze optie gekozen wordt moet er x getypt worden.</t>
        </r>
      </text>
    </comment>
    <comment ref="H34" authorId="0" shapeId="0" xr:uid="{26CFF074-2582-454C-B94B-C64C2315A246}">
      <text>
        <r>
          <rPr>
            <b/>
            <sz val="9"/>
            <color rgb="FF000000"/>
            <rFont val="Tahoma"/>
            <family val="2"/>
          </rPr>
          <t>Als deze optie gekozen wordt moet er x getypt worden.</t>
        </r>
      </text>
    </comment>
    <comment ref="J34" authorId="0" shapeId="0" xr:uid="{8F8F0F48-CC0A-4D46-A128-FFF36A11D4CE}">
      <text>
        <r>
          <rPr>
            <b/>
            <sz val="9"/>
            <color rgb="FF000000"/>
            <rFont val="Tahoma"/>
            <family val="2"/>
          </rPr>
          <t>Als deze optie gekozen wordt moet er x getypt worden.</t>
        </r>
      </text>
    </comment>
    <comment ref="L34" authorId="0" shapeId="0" xr:uid="{3D3BF7B9-975A-3148-ABD0-AF4C8CCFC76B}">
      <text>
        <r>
          <rPr>
            <b/>
            <sz val="9"/>
            <color rgb="FF000000"/>
            <rFont val="Tahoma"/>
            <family val="2"/>
          </rPr>
          <t>Als deze optie gekozen wordt moet er x getypt worden.</t>
        </r>
      </text>
    </comment>
    <comment ref="N34" authorId="0" shapeId="0" xr:uid="{16DF3622-15D2-C448-A7F8-BF70D2B865F9}">
      <text>
        <r>
          <rPr>
            <b/>
            <sz val="9"/>
            <color rgb="FF000000"/>
            <rFont val="Tahoma"/>
            <family val="2"/>
          </rPr>
          <t>Als deze optie gekozen wordt moet er x getypt worden.</t>
        </r>
      </text>
    </comment>
    <comment ref="F35" authorId="0" shapeId="0" xr:uid="{D0360506-4630-5040-8AA3-A2A1A3665AF5}">
      <text>
        <r>
          <rPr>
            <b/>
            <sz val="9"/>
            <color rgb="FF000000"/>
            <rFont val="Tahoma"/>
            <family val="2"/>
          </rPr>
          <t>Als deze optie gekozen wordt moet er x getypt worden.</t>
        </r>
      </text>
    </comment>
    <comment ref="H35" authorId="0" shapeId="0" xr:uid="{BE3BC416-AC0C-1044-81C4-54883E3990E7}">
      <text>
        <r>
          <rPr>
            <b/>
            <sz val="9"/>
            <color rgb="FF000000"/>
            <rFont val="Tahoma"/>
            <family val="2"/>
          </rPr>
          <t>Als deze optie gekozen wordt moet er x getypt worden.</t>
        </r>
      </text>
    </comment>
    <comment ref="J35" authorId="0" shapeId="0" xr:uid="{0FE26D69-9FE1-EE4E-BFA2-A21F0E954F47}">
      <text>
        <r>
          <rPr>
            <b/>
            <sz val="9"/>
            <color rgb="FF000000"/>
            <rFont val="Tahoma"/>
            <family val="2"/>
          </rPr>
          <t>Als deze optie gekozen wordt moet er x getypt worden.</t>
        </r>
      </text>
    </comment>
    <comment ref="L35" authorId="0" shapeId="0" xr:uid="{801AF29C-06E9-5B40-80E3-284E2AF63718}">
      <text>
        <r>
          <rPr>
            <b/>
            <sz val="9"/>
            <color rgb="FF000000"/>
            <rFont val="Tahoma"/>
            <family val="2"/>
          </rPr>
          <t>Als deze optie gekozen wordt moet er x getypt worden.</t>
        </r>
      </text>
    </comment>
    <comment ref="N35" authorId="0" shapeId="0" xr:uid="{9EF41B6E-375F-AD48-95F4-9E2A288BCE10}">
      <text>
        <r>
          <rPr>
            <b/>
            <sz val="9"/>
            <color rgb="FF000000"/>
            <rFont val="Tahoma"/>
            <family val="2"/>
          </rPr>
          <t>Als deze optie gekozen wordt moet er x getypt worden.</t>
        </r>
      </text>
    </comment>
    <comment ref="F36" authorId="0" shapeId="0" xr:uid="{2FA1ECC4-6CA8-304E-9EAD-7B577AF86C2E}">
      <text>
        <r>
          <rPr>
            <b/>
            <sz val="9"/>
            <color rgb="FF000000"/>
            <rFont val="Tahoma"/>
            <family val="2"/>
          </rPr>
          <t>Als deze optie gekozen wordt moet er x getypt worden.</t>
        </r>
      </text>
    </comment>
    <comment ref="H36" authorId="0" shapeId="0" xr:uid="{AC9D5E36-9ADC-C04E-93FC-5D6AAC30A047}">
      <text>
        <r>
          <rPr>
            <b/>
            <sz val="9"/>
            <color rgb="FF000000"/>
            <rFont val="Tahoma"/>
            <family val="2"/>
          </rPr>
          <t>Als deze optie gekozen wordt moet er x getypt worden.</t>
        </r>
      </text>
    </comment>
    <comment ref="J36" authorId="0" shapeId="0" xr:uid="{7048A016-8A13-5D4D-9ED9-A0711A10ECE4}">
      <text>
        <r>
          <rPr>
            <b/>
            <sz val="9"/>
            <color rgb="FF000000"/>
            <rFont val="Tahoma"/>
            <family val="2"/>
          </rPr>
          <t>Als deze optie gekozen wordt moet er x getypt worden.</t>
        </r>
      </text>
    </comment>
    <comment ref="L36" authorId="0" shapeId="0" xr:uid="{34347BB4-1506-F64E-858D-71AFFA5413CD}">
      <text>
        <r>
          <rPr>
            <b/>
            <sz val="9"/>
            <color rgb="FF000000"/>
            <rFont val="Tahoma"/>
            <family val="2"/>
          </rPr>
          <t>Als deze optie gekozen wordt moet er x getypt worden.</t>
        </r>
      </text>
    </comment>
    <comment ref="N36" authorId="0" shapeId="0" xr:uid="{140B5CAC-8EF2-1941-A602-F12B023DDCC0}">
      <text>
        <r>
          <rPr>
            <b/>
            <sz val="9"/>
            <color rgb="FF000000"/>
            <rFont val="Tahoma"/>
            <family val="2"/>
          </rPr>
          <t>Als deze optie gekozen wordt moet er x getypt worden.</t>
        </r>
      </text>
    </comment>
    <comment ref="F37" authorId="0" shapeId="0" xr:uid="{8513DF80-024E-5B43-9B39-A8A3C2F67C2F}">
      <text>
        <r>
          <rPr>
            <b/>
            <sz val="9"/>
            <color rgb="FF000000"/>
            <rFont val="Tahoma"/>
            <family val="2"/>
          </rPr>
          <t>Als deze optie gekozen wordt moet er x getypt worden.</t>
        </r>
      </text>
    </comment>
    <comment ref="H37" authorId="0" shapeId="0" xr:uid="{53D31ABB-FF6F-BB48-B274-DF227E5FD693}">
      <text>
        <r>
          <rPr>
            <b/>
            <sz val="9"/>
            <color rgb="FF000000"/>
            <rFont val="Tahoma"/>
            <family val="2"/>
          </rPr>
          <t>Als deze optie gekozen wordt moet er x getypt worden.</t>
        </r>
      </text>
    </comment>
    <comment ref="J37" authorId="0" shapeId="0" xr:uid="{BEB77001-24F1-4E45-BF13-64ABF23102D6}">
      <text>
        <r>
          <rPr>
            <b/>
            <sz val="9"/>
            <color rgb="FF000000"/>
            <rFont val="Tahoma"/>
            <family val="2"/>
          </rPr>
          <t>Als deze optie gekozen wordt moet er x getypt worden.</t>
        </r>
      </text>
    </comment>
    <comment ref="L37" authorId="0" shapeId="0" xr:uid="{488497E8-8BA7-E147-AE0F-614F44959589}">
      <text>
        <r>
          <rPr>
            <b/>
            <sz val="9"/>
            <color rgb="FF000000"/>
            <rFont val="Tahoma"/>
            <family val="2"/>
          </rPr>
          <t>Als deze optie gekozen wordt moet er x getypt worden.</t>
        </r>
      </text>
    </comment>
    <comment ref="N37" authorId="0" shapeId="0" xr:uid="{122C76DB-2637-314A-BA14-6E4276F601B9}">
      <text>
        <r>
          <rPr>
            <b/>
            <sz val="9"/>
            <color rgb="FF000000"/>
            <rFont val="Tahoma"/>
            <family val="2"/>
          </rPr>
          <t>Als deze optie gekozen wordt moet er x getypt worden.</t>
        </r>
      </text>
    </comment>
    <comment ref="F38" authorId="0" shapeId="0" xr:uid="{84E54699-7B41-A447-810B-03B0D651B137}">
      <text>
        <r>
          <rPr>
            <b/>
            <sz val="9"/>
            <color rgb="FF000000"/>
            <rFont val="Tahoma"/>
            <family val="2"/>
          </rPr>
          <t>Als deze optie gekozen wordt moet er x getypt worden.</t>
        </r>
      </text>
    </comment>
    <comment ref="H38" authorId="0" shapeId="0" xr:uid="{D5CFED12-6D18-B94B-AD49-27FC36F9DE6C}">
      <text>
        <r>
          <rPr>
            <b/>
            <sz val="9"/>
            <color rgb="FF000000"/>
            <rFont val="Tahoma"/>
            <family val="2"/>
          </rPr>
          <t>Als deze optie gekozen wordt moet er x getypt worden.</t>
        </r>
      </text>
    </comment>
    <comment ref="J38" authorId="0" shapeId="0" xr:uid="{8C4520B9-B73A-8642-A35C-E03746534D4E}">
      <text>
        <r>
          <rPr>
            <b/>
            <sz val="9"/>
            <color rgb="FF000000"/>
            <rFont val="Tahoma"/>
            <family val="2"/>
          </rPr>
          <t>Als deze optie gekozen wordt moet er x getypt worden.</t>
        </r>
      </text>
    </comment>
    <comment ref="L38" authorId="0" shapeId="0" xr:uid="{B02AED74-611C-D749-8052-288E0FD2A51D}">
      <text>
        <r>
          <rPr>
            <b/>
            <sz val="9"/>
            <color rgb="FF000000"/>
            <rFont val="Tahoma"/>
            <family val="2"/>
          </rPr>
          <t>Als deze optie gekozen wordt moet er x getypt worden.</t>
        </r>
      </text>
    </comment>
    <comment ref="N38" authorId="0" shapeId="0" xr:uid="{916D26B6-ED02-A240-ABC2-B04733EFE30E}">
      <text>
        <r>
          <rPr>
            <b/>
            <sz val="9"/>
            <color rgb="FF000000"/>
            <rFont val="Tahoma"/>
            <family val="2"/>
          </rPr>
          <t>Als deze optie gekozen wordt moet er x getypt worden.</t>
        </r>
      </text>
    </comment>
    <comment ref="F39" authorId="0" shapeId="0" xr:uid="{A774B3B9-2144-FD44-B6A6-EB3152499B3D}">
      <text>
        <r>
          <rPr>
            <b/>
            <sz val="9"/>
            <color rgb="FF000000"/>
            <rFont val="Tahoma"/>
            <family val="2"/>
          </rPr>
          <t>Als deze optie gekozen wordt moet er x getypt worden.</t>
        </r>
      </text>
    </comment>
    <comment ref="H39" authorId="0" shapeId="0" xr:uid="{CB5A16FA-5EBD-4543-96AB-C19454367FAD}">
      <text>
        <r>
          <rPr>
            <b/>
            <sz val="9"/>
            <color rgb="FF000000"/>
            <rFont val="Tahoma"/>
            <family val="2"/>
          </rPr>
          <t>Als deze optie gekozen wordt moet er x getypt worden.</t>
        </r>
      </text>
    </comment>
    <comment ref="J39" authorId="0" shapeId="0" xr:uid="{AF4F0DCA-8DBD-344A-9016-875FE6A7FD86}">
      <text>
        <r>
          <rPr>
            <b/>
            <sz val="9"/>
            <color rgb="FF000000"/>
            <rFont val="Tahoma"/>
            <family val="2"/>
          </rPr>
          <t>Als deze optie gekozen wordt moet er x getypt worden.</t>
        </r>
      </text>
    </comment>
    <comment ref="L39" authorId="0" shapeId="0" xr:uid="{8FDD45A4-9A74-544F-A4D7-CAD0155DCB2D}">
      <text>
        <r>
          <rPr>
            <b/>
            <sz val="9"/>
            <color rgb="FF000000"/>
            <rFont val="Tahoma"/>
            <family val="2"/>
          </rPr>
          <t>Als deze optie gekozen wordt moet er x getypt worden.</t>
        </r>
      </text>
    </comment>
    <comment ref="N39" authorId="0" shapeId="0" xr:uid="{8FC76135-22B9-5E45-86EE-5CEE3E4989B2}">
      <text>
        <r>
          <rPr>
            <b/>
            <sz val="9"/>
            <color rgb="FF000000"/>
            <rFont val="Tahoma"/>
            <family val="2"/>
          </rPr>
          <t>Als deze optie gekozen wordt moet er x getypt worden.</t>
        </r>
      </text>
    </comment>
    <comment ref="F40" authorId="0" shapeId="0" xr:uid="{2EFE42DC-A922-8549-A2BE-D21C3B799C83}">
      <text>
        <r>
          <rPr>
            <b/>
            <sz val="9"/>
            <color rgb="FF000000"/>
            <rFont val="Tahoma"/>
            <family val="2"/>
          </rPr>
          <t>Als deze optie gekozen wordt moet er x getypt worden.</t>
        </r>
      </text>
    </comment>
    <comment ref="H40" authorId="0" shapeId="0" xr:uid="{BBCBF86A-B4FE-5241-8E8E-5F56814CAC45}">
      <text>
        <r>
          <rPr>
            <b/>
            <sz val="9"/>
            <color rgb="FF000000"/>
            <rFont val="Tahoma"/>
            <family val="2"/>
          </rPr>
          <t>Als deze optie gekozen wordt moet er x getypt worden.</t>
        </r>
      </text>
    </comment>
    <comment ref="J40" authorId="0" shapeId="0" xr:uid="{0ACFA9FF-FF81-EA4D-B66F-A79BDA1A8100}">
      <text>
        <r>
          <rPr>
            <b/>
            <sz val="9"/>
            <color rgb="FF000000"/>
            <rFont val="Tahoma"/>
            <family val="2"/>
          </rPr>
          <t>Als deze optie gekozen wordt moet er x getypt worden.</t>
        </r>
      </text>
    </comment>
    <comment ref="L40" authorId="0" shapeId="0" xr:uid="{1ABC97BE-9BBD-9D40-899E-D9D07F9A4525}">
      <text>
        <r>
          <rPr>
            <b/>
            <sz val="9"/>
            <color rgb="FF000000"/>
            <rFont val="Tahoma"/>
            <family val="2"/>
          </rPr>
          <t>Als deze optie gekozen wordt moet er x getypt worden.</t>
        </r>
      </text>
    </comment>
    <comment ref="N40" authorId="0" shapeId="0" xr:uid="{F6EF4955-B418-F14B-9AB4-1BCD854A6348}">
      <text>
        <r>
          <rPr>
            <b/>
            <sz val="9"/>
            <color rgb="FF000000"/>
            <rFont val="Tahoma"/>
            <family val="2"/>
          </rPr>
          <t>Als deze optie gekozen wordt moet er x getypt worden.</t>
        </r>
      </text>
    </comment>
    <comment ref="F41" authorId="0" shapeId="0" xr:uid="{B5B24DCB-C51D-F144-98D7-465060C57B7C}">
      <text>
        <r>
          <rPr>
            <b/>
            <sz val="9"/>
            <color rgb="FF000000"/>
            <rFont val="Tahoma"/>
            <family val="2"/>
          </rPr>
          <t>Als deze optie gekozen wordt moet er x getypt worden.</t>
        </r>
      </text>
    </comment>
    <comment ref="H41" authorId="0" shapeId="0" xr:uid="{CF9C79A1-0C98-2F45-90CB-D2DEE577B798}">
      <text>
        <r>
          <rPr>
            <b/>
            <sz val="9"/>
            <color rgb="FF000000"/>
            <rFont val="Tahoma"/>
            <family val="2"/>
          </rPr>
          <t>Als deze optie gekozen wordt moet er x getypt worden.</t>
        </r>
      </text>
    </comment>
    <comment ref="J41" authorId="0" shapeId="0" xr:uid="{7381E609-4660-A442-A433-4B05365D7D5E}">
      <text>
        <r>
          <rPr>
            <b/>
            <sz val="9"/>
            <color rgb="FF000000"/>
            <rFont val="Tahoma"/>
            <family val="2"/>
          </rPr>
          <t>Als deze optie gekozen wordt moet er x getypt worden.</t>
        </r>
      </text>
    </comment>
    <comment ref="L41" authorId="0" shapeId="0" xr:uid="{50D3EF28-E320-9F47-AEE8-3B3F77575FA6}">
      <text>
        <r>
          <rPr>
            <b/>
            <sz val="9"/>
            <color rgb="FF000000"/>
            <rFont val="Tahoma"/>
            <family val="2"/>
          </rPr>
          <t>Als deze optie gekozen wordt moet er x getypt worden.</t>
        </r>
      </text>
    </comment>
    <comment ref="N41" authorId="0" shapeId="0" xr:uid="{4CBDF9AB-8887-FB4E-9B22-08E3F7714104}">
      <text>
        <r>
          <rPr>
            <b/>
            <sz val="9"/>
            <color rgb="FF000000"/>
            <rFont val="Tahoma"/>
            <family val="2"/>
          </rPr>
          <t>Als deze optie gekozen wordt moet er x getypt worden.</t>
        </r>
      </text>
    </comment>
    <comment ref="F42" authorId="0" shapeId="0" xr:uid="{B9362D17-6DA8-074F-80E5-33C1A24B2989}">
      <text>
        <r>
          <rPr>
            <b/>
            <sz val="9"/>
            <color rgb="FF000000"/>
            <rFont val="Tahoma"/>
            <family val="2"/>
          </rPr>
          <t>Als deze optie gekozen wordt moet er x getypt worden.</t>
        </r>
      </text>
    </comment>
    <comment ref="H42" authorId="0" shapeId="0" xr:uid="{4EEC9B22-46EB-CD4B-9E90-122240E01699}">
      <text>
        <r>
          <rPr>
            <b/>
            <sz val="9"/>
            <color rgb="FF000000"/>
            <rFont val="Tahoma"/>
            <family val="2"/>
          </rPr>
          <t>Als deze optie gekozen wordt moet er x getypt worden.</t>
        </r>
      </text>
    </comment>
    <comment ref="J42" authorId="0" shapeId="0" xr:uid="{EE8F54D9-C74A-5547-8AE7-82CEDD773D70}">
      <text>
        <r>
          <rPr>
            <b/>
            <sz val="9"/>
            <color rgb="FF000000"/>
            <rFont val="Tahoma"/>
            <family val="2"/>
          </rPr>
          <t>Als deze optie gekozen wordt moet er x getypt worden.</t>
        </r>
      </text>
    </comment>
    <comment ref="L42" authorId="0" shapeId="0" xr:uid="{006FBBCC-B7ED-0A4E-B62A-455D564D7A8D}">
      <text>
        <r>
          <rPr>
            <b/>
            <sz val="9"/>
            <color rgb="FF000000"/>
            <rFont val="Tahoma"/>
            <family val="2"/>
          </rPr>
          <t>Als deze optie gekozen wordt moet er x getypt worden.</t>
        </r>
      </text>
    </comment>
    <comment ref="N42" authorId="0" shapeId="0" xr:uid="{7D707906-799B-8A43-9779-6CC73B6353E6}">
      <text>
        <r>
          <rPr>
            <b/>
            <sz val="9"/>
            <color rgb="FF000000"/>
            <rFont val="Tahoma"/>
            <family val="2"/>
          </rPr>
          <t>Als deze optie gekozen wordt moet er x getypt worden.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Latitude</author>
    <author>Werner Mareels</author>
  </authors>
  <commentList>
    <comment ref="O148" authorId="0" shapeId="0" xr:uid="{00000000-0006-0000-0700-000001000000}">
      <text>
        <r>
          <rPr>
            <b/>
            <sz val="9"/>
            <color rgb="FF000000"/>
            <rFont val="Tahoma"/>
            <family val="2"/>
          </rPr>
          <t>Dit veld mag enkel door Pro Musica ingevuld worden!</t>
        </r>
        <r>
          <rPr>
            <sz val="9"/>
            <color rgb="FF000000"/>
            <rFont val="Tahoma"/>
            <family val="2"/>
          </rPr>
          <t xml:space="preserve">
</t>
        </r>
      </text>
    </comment>
    <comment ref="M168" authorId="1" shapeId="0" xr:uid="{3D1650AB-5E3D-3F4C-AF6B-C650442DF182}">
      <text>
        <r>
          <rPr>
            <b/>
            <sz val="10"/>
            <color rgb="FF000000"/>
            <rFont val="Tahoma"/>
            <family val="2"/>
          </rPr>
          <t>Werner Mareels:</t>
        </r>
        <r>
          <rPr>
            <sz val="10"/>
            <color rgb="FF000000"/>
            <rFont val="Tahoma"/>
            <family val="2"/>
          </rPr>
          <t xml:space="preserve">
</t>
        </r>
        <r>
          <rPr>
            <sz val="10"/>
            <color rgb="FF000000"/>
            <rFont val="Tahoma"/>
            <family val="2"/>
          </rPr>
          <t>Geef datum betaling lidmaatschap vtbKultuur</t>
        </r>
      </text>
    </comment>
    <comment ref="G170" authorId="1" shapeId="0" xr:uid="{E5351F2F-E8D5-4845-BE91-23725F215AD0}">
      <text>
        <r>
          <rPr>
            <b/>
            <sz val="10"/>
            <color rgb="FF000000"/>
            <rFont val="Tahoma"/>
            <family val="2"/>
          </rPr>
          <t>Werner Mareels:</t>
        </r>
        <r>
          <rPr>
            <sz val="10"/>
            <color rgb="FF000000"/>
            <rFont val="Tahoma"/>
            <family val="2"/>
          </rPr>
          <t xml:space="preserve">
</t>
        </r>
        <r>
          <rPr>
            <sz val="10"/>
            <color rgb="FF000000"/>
            <rFont val="Tahoma"/>
            <family val="2"/>
          </rPr>
          <t>Datum betaling ingeven!</t>
        </r>
      </text>
    </comment>
    <comment ref="M172" authorId="1" shapeId="0" xr:uid="{4524C028-8736-8F4F-9A6D-1F979E44BA5D}">
      <text>
        <r>
          <rPr>
            <b/>
            <sz val="10"/>
            <color rgb="FF000000"/>
            <rFont val="Tahoma"/>
            <family val="2"/>
          </rPr>
          <t>Werner Mareels:</t>
        </r>
        <r>
          <rPr>
            <sz val="10"/>
            <color rgb="FF000000"/>
            <rFont val="Tahoma"/>
            <family val="2"/>
          </rPr>
          <t xml:space="preserve">
</t>
        </r>
        <r>
          <rPr>
            <sz val="10"/>
            <color rgb="FF000000"/>
            <rFont val="Tahoma"/>
            <family val="2"/>
          </rPr>
          <t>Eventueel datum betaling 2 ingeven</t>
        </r>
      </text>
    </comment>
    <comment ref="M173" authorId="1" shapeId="0" xr:uid="{B148F17E-8FEE-5449-A6A4-A5CEAAAA4454}">
      <text>
        <r>
          <rPr>
            <b/>
            <sz val="10"/>
            <color rgb="FF000000"/>
            <rFont val="Tahoma"/>
            <family val="2"/>
          </rPr>
          <t>Werner Mareels:</t>
        </r>
        <r>
          <rPr>
            <sz val="10"/>
            <color rgb="FF000000"/>
            <rFont val="Tahoma"/>
            <family val="2"/>
          </rPr>
          <t xml:space="preserve">
</t>
        </r>
        <r>
          <rPr>
            <sz val="10"/>
            <color rgb="FF000000"/>
            <rFont val="Arial"/>
            <family val="2"/>
          </rPr>
          <t>Eventueel datum betaling 3 ingeven</t>
        </r>
        <r>
          <rPr>
            <sz val="10"/>
            <color rgb="FF000000"/>
            <rFont val="Arial"/>
            <family val="2"/>
          </rPr>
          <t xml:space="preserve">
</t>
        </r>
      </text>
    </comment>
    <comment ref="M174" authorId="1" shapeId="0" xr:uid="{45B08A23-9F86-9542-A49C-F264D12BECA6}">
      <text>
        <r>
          <rPr>
            <b/>
            <sz val="10"/>
            <color rgb="FF000000"/>
            <rFont val="Tahoma"/>
            <family val="2"/>
          </rPr>
          <t>Werner Mareels:</t>
        </r>
        <r>
          <rPr>
            <sz val="10"/>
            <color rgb="FF000000"/>
            <rFont val="Tahoma"/>
            <family val="2"/>
          </rPr>
          <t xml:space="preserve">
</t>
        </r>
        <r>
          <rPr>
            <sz val="10"/>
            <color rgb="FF000000"/>
            <rFont val="Arial"/>
            <family val="2"/>
          </rPr>
          <t>Eventueel datum betaling 4 ingeven</t>
        </r>
        <r>
          <rPr>
            <sz val="10"/>
            <color rgb="FF000000"/>
            <rFont val="Arial"/>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<sst xmlns="http://schemas.openxmlformats.org/spreadsheetml/2006/main" count="1396" uniqueCount="781">
  <si>
    <t>Pro Musica</t>
  </si>
  <si>
    <t>In te vullen door PM</t>
  </si>
  <si>
    <t>tieltse ateliers voor muziek, woord en dans, vzw</t>
  </si>
  <si>
    <t>Ontvangstdatum</t>
  </si>
  <si>
    <t>Gezinsnummer</t>
  </si>
  <si>
    <t>Betaaldatum</t>
  </si>
  <si>
    <t>Datumgegevens</t>
  </si>
  <si>
    <t>Gezinsgegevens</t>
  </si>
  <si>
    <t>Gegevens van het gezinshoofd en eventuele partner</t>
  </si>
  <si>
    <t>Vul hieronder de naam en contactgegevens in van het gezin.</t>
  </si>
  <si>
    <t>gezinshoofd</t>
  </si>
  <si>
    <t>naam</t>
  </si>
  <si>
    <t>voornaam</t>
  </si>
  <si>
    <t>partner</t>
  </si>
  <si>
    <t>straat</t>
  </si>
  <si>
    <t>nummer</t>
  </si>
  <si>
    <t>bus</t>
  </si>
  <si>
    <t>postcode</t>
  </si>
  <si>
    <t>plaats</t>
  </si>
  <si>
    <t>telefoon</t>
  </si>
  <si>
    <t>gsm</t>
  </si>
  <si>
    <t>e-mailadres</t>
  </si>
  <si>
    <t>beroep</t>
  </si>
  <si>
    <t>Gegevens van de in te schrijven gezinsleden</t>
  </si>
  <si>
    <t>gezinslid 1</t>
  </si>
  <si>
    <t>gezinslid 2</t>
  </si>
  <si>
    <t>gezinslid 3</t>
  </si>
  <si>
    <t>gezinslid 4</t>
  </si>
  <si>
    <t>gezinslid 5</t>
  </si>
  <si>
    <t>geboortedatum</t>
  </si>
  <si>
    <t>leeftijd</t>
  </si>
  <si>
    <t>(aangepaste leeftjd)</t>
  </si>
  <si>
    <r>
      <t>ononderbroken</t>
    </r>
    <r>
      <rPr>
        <sz val="8"/>
        <rFont val="Century Gothic"/>
        <family val="2"/>
        <charset val="238"/>
      </rPr>
      <t xml:space="preserve"> lid sinds 01/09/…</t>
    </r>
  </si>
  <si>
    <t>lidnummer</t>
  </si>
  <si>
    <t>Vul hieronder bijkomende gegevens per hierboven vermeld gezinslid in</t>
  </si>
  <si>
    <t>school</t>
  </si>
  <si>
    <t>leerjaar</t>
  </si>
  <si>
    <t>Voorkennis (muziek, woord, dans of workshops)</t>
  </si>
  <si>
    <r>
      <t xml:space="preserve">Relevante informatie die nodig is voor de goede werking van onze activiteiten </t>
    </r>
    <r>
      <rPr>
        <sz val="7"/>
        <rFont val="Century Gothic"/>
        <family val="2"/>
        <charset val="238"/>
      </rPr>
      <t>(medisch, sociaal, …)</t>
    </r>
  </si>
  <si>
    <t>Inschrijfgegevens</t>
  </si>
  <si>
    <t>Afdeling Muziek</t>
  </si>
  <si>
    <t xml:space="preserve">Vul naast de activiteit onder het bedoelde gezinslid X in </t>
  </si>
  <si>
    <t>CODE</t>
  </si>
  <si>
    <t>Activiteit</t>
  </si>
  <si>
    <t>Min</t>
  </si>
  <si>
    <t>X</t>
  </si>
  <si>
    <t>Bedrag</t>
  </si>
  <si>
    <t>KDA</t>
  </si>
  <si>
    <t>KDB</t>
  </si>
  <si>
    <t>Totaal groepsactiviteiten</t>
  </si>
  <si>
    <t>Wij wensen volgende gezinsleden in te schrijven voor de hiernavermelde individuele activiteiten</t>
  </si>
  <si>
    <t>(Gewenste) begeleider, lesmoment</t>
  </si>
  <si>
    <t>Er werd overeengekomen om bovenstaande activiteiten om de 2 weken bij te wonen (lid-afhankelijk en aan te duiden met x). Dit wil zeggen dat de uurafspraken beperkt worden tot de start of het einde van de activiteiten of in overleg met andere 2-wekelijkse leden.</t>
  </si>
  <si>
    <t>In mindering te brengen</t>
  </si>
  <si>
    <t>Totaal Individuele activiteiten</t>
  </si>
  <si>
    <t>Wij wensen volgende gezinsleden in te schrijven voor koor en/of samenspel</t>
  </si>
  <si>
    <t>GS</t>
  </si>
  <si>
    <t>Gitaarsamenspel</t>
  </si>
  <si>
    <t>BS</t>
  </si>
  <si>
    <t>Blazerssamenspel</t>
  </si>
  <si>
    <t>SS</t>
  </si>
  <si>
    <t>Strijkersamenspel</t>
  </si>
  <si>
    <t>BlS</t>
  </si>
  <si>
    <t>Blokfluitsamenspel</t>
  </si>
  <si>
    <t>MSA</t>
  </si>
  <si>
    <t>Totaal Koor/Samenspel</t>
  </si>
  <si>
    <t>Het totaalbedrag voor de afdeling muziek is</t>
  </si>
  <si>
    <t>Totaal per gezinslid</t>
  </si>
  <si>
    <t>Afdeling Woord</t>
  </si>
  <si>
    <t>Wij wensen volgende gezinsleden in te schrijven voor de hiernavermelde activiteiten</t>
  </si>
  <si>
    <t>Drama -14 jaar</t>
  </si>
  <si>
    <t>Kortfilm +14 jaar</t>
  </si>
  <si>
    <r>
      <t>DI</t>
    </r>
    <r>
      <rPr>
        <sz val="8"/>
        <rFont val="Century Gothic"/>
        <family val="2"/>
        <charset val="238"/>
      </rPr>
      <t xml:space="preserve"> </t>
    </r>
    <r>
      <rPr>
        <sz val="6"/>
        <rFont val="Century Gothic"/>
        <family val="2"/>
        <charset val="238"/>
      </rPr>
      <t>(dictie)</t>
    </r>
  </si>
  <si>
    <t>Het totaalbedrag voor de afdeling woord is</t>
  </si>
  <si>
    <t>Afdeling Dans</t>
  </si>
  <si>
    <t>Wij wensen volgende gezinsleden in te schrijven voor volgende activiteiten van de afdeling dans</t>
  </si>
  <si>
    <t>Kinderdans 6 jaar</t>
  </si>
  <si>
    <t>Kinderdans 7-8 jaar</t>
  </si>
  <si>
    <t>CDA</t>
  </si>
  <si>
    <t>Clipdance 9-14 jaar</t>
  </si>
  <si>
    <t>Het totaalbedrag voor de afdeling dans is</t>
  </si>
  <si>
    <t>Workshops</t>
  </si>
  <si>
    <t>Wij wensen volgende gezinsleden in te schrijven voor volgende workshops</t>
  </si>
  <si>
    <t>APA</t>
  </si>
  <si>
    <t>Afrikaanse percussie begin</t>
  </si>
  <si>
    <t>APB</t>
  </si>
  <si>
    <t>Afrikaanse percussie gevorderd</t>
  </si>
  <si>
    <t>Het totaalbedrag voor de workshops is</t>
  </si>
  <si>
    <t>Lidgelden</t>
  </si>
  <si>
    <t>Overname totaalbedragen per afdeling</t>
  </si>
  <si>
    <t>Totaal per gezin</t>
  </si>
  <si>
    <t>Kortingen en verminderingen</t>
  </si>
  <si>
    <t>Gezinskorting</t>
  </si>
  <si>
    <t>Getrouwheid</t>
  </si>
  <si>
    <t>Totaal</t>
  </si>
  <si>
    <t>Lidgeld</t>
  </si>
  <si>
    <t>Totaal lidgelden</t>
  </si>
  <si>
    <t>Datum</t>
  </si>
  <si>
    <t>Naam</t>
  </si>
  <si>
    <t>Voornaam</t>
  </si>
  <si>
    <t>student +17: studentenkaartnummer</t>
  </si>
  <si>
    <t>Vul hieronder algemene opmerkingen, vragen of wensen in</t>
  </si>
  <si>
    <t>opmerkingen, vragen en wensen</t>
  </si>
  <si>
    <t>Vul hieronder de contactgegevens in van de in te schrijven gezinsleden</t>
  </si>
  <si>
    <t>I</t>
  </si>
  <si>
    <t>Opmerkingen in te vullen door PM</t>
  </si>
  <si>
    <t xml:space="preserve">Vul naast de activiteit onder het bedoelde gezinslid X in, elke activiteit binnen een bepaald niveau moet afzonderlijk aangekruist worden. </t>
  </si>
  <si>
    <t>Wij wensen volgende gezinsleden in te schrijven voor de volgende groepsactiviteiten.</t>
  </si>
  <si>
    <t>Waarborg instrumenten</t>
  </si>
  <si>
    <t>Andere instrumenten</t>
  </si>
  <si>
    <t>Huur instrumenten</t>
  </si>
  <si>
    <t>Wij wensen volgend(e) instrument(en) te huren gedurende het werkjaar (onder voorbehoud van beschikbaarheid)</t>
  </si>
  <si>
    <t>Het totaalbedrag aan huurgelden is</t>
  </si>
  <si>
    <r>
      <t xml:space="preserve">H-GIT </t>
    </r>
    <r>
      <rPr>
        <sz val="6"/>
        <rFont val="Century Gothic"/>
        <family val="2"/>
        <charset val="238"/>
      </rPr>
      <t>(gitaar)</t>
    </r>
  </si>
  <si>
    <r>
      <t xml:space="preserve">H-EGIT </t>
    </r>
    <r>
      <rPr>
        <sz val="6"/>
        <rFont val="Century Gothic"/>
        <family val="2"/>
        <charset val="238"/>
      </rPr>
      <t>(elektrische gitaar)</t>
    </r>
  </si>
  <si>
    <r>
      <t xml:space="preserve">H-SAX </t>
    </r>
    <r>
      <rPr>
        <sz val="6"/>
        <rFont val="Century Gothic"/>
        <family val="2"/>
        <charset val="238"/>
      </rPr>
      <t>(altsax)</t>
    </r>
  </si>
  <si>
    <r>
      <t xml:space="preserve">H-TR </t>
    </r>
    <r>
      <rPr>
        <sz val="6"/>
        <rFont val="Century Gothic"/>
        <family val="2"/>
        <charset val="238"/>
      </rPr>
      <t>(trompet)</t>
    </r>
  </si>
  <si>
    <r>
      <t xml:space="preserve">H-TMB </t>
    </r>
    <r>
      <rPr>
        <sz val="6"/>
        <rFont val="Century Gothic"/>
        <family val="2"/>
        <charset val="238"/>
      </rPr>
      <t>(trombone)</t>
    </r>
  </si>
  <si>
    <t>Totaal waarborgen per gezinslid</t>
  </si>
  <si>
    <t>ZUM</t>
  </si>
  <si>
    <t>Zumba®</t>
  </si>
  <si>
    <t>H-DJEMBÉ</t>
  </si>
  <si>
    <t>Djembé</t>
  </si>
  <si>
    <t>Transvaalstraat 2B2, 8700 Tielt</t>
  </si>
  <si>
    <t>Totaal Groepsactiviteiten</t>
  </si>
  <si>
    <t>Totaal Afdeling Muziek per gezinslid</t>
  </si>
  <si>
    <t>Totaal Afdeling Woord per gezinslid</t>
  </si>
  <si>
    <t>Totaal Huur per gezinslid</t>
  </si>
  <si>
    <t>Kortingen</t>
  </si>
  <si>
    <t>Waarborgen</t>
  </si>
  <si>
    <t>Lidgeld per gezinslid</t>
  </si>
  <si>
    <t>Bedrag dat mag afgetrokken worden bij betaling voor 01 juli</t>
  </si>
  <si>
    <r>
      <rPr>
        <b/>
        <sz val="8"/>
        <rFont val="Century Gothic"/>
        <family val="2"/>
        <charset val="238"/>
      </rPr>
      <t xml:space="preserve">OPGELET: </t>
    </r>
    <r>
      <rPr>
        <sz val="8"/>
        <rFont val="Century Gothic"/>
        <family val="2"/>
        <charset val="238"/>
      </rPr>
      <t>Administratiekost bij betaling na</t>
    </r>
  </si>
  <si>
    <t>Betaling kan via oversxchrijving door middel het onderaan aangehechte overschrijvingsformulier</t>
  </si>
  <si>
    <t xml:space="preserve">                        PRO MUSICA </t>
  </si>
  <si>
    <t xml:space="preserve">                        TRANSVAALSTRAAT 2B2</t>
  </si>
  <si>
    <t xml:space="preserve">                        8700 TIELT</t>
  </si>
  <si>
    <t xml:space="preserve">                    K  R  E  D   B  E  B  B</t>
  </si>
  <si>
    <t xml:space="preserve">                    B  E   6  3   4  6  7  9   1  7  3  2   1  1  0  8 </t>
  </si>
  <si>
    <t>Totaal Afdeling Dans per gezinslid</t>
  </si>
  <si>
    <t>Opmerkingen PM</t>
  </si>
  <si>
    <t>Andere</t>
  </si>
  <si>
    <t>Ad hocactiviteiten</t>
  </si>
  <si>
    <t>Wij wensen volgende gezinsleden in te schrijven voor volgende ad hocactiviteiten</t>
  </si>
  <si>
    <t>Het totaalbedrag voor de ad hocactiviteiten is</t>
  </si>
  <si>
    <t>Totaal per gezin (dat niet in aanmerking kan genomen worden voor gezins- en getrouwheidskortingen)</t>
  </si>
  <si>
    <t>De ingeschreven gezinsleden</t>
  </si>
  <si>
    <r>
      <t>ACC</t>
    </r>
    <r>
      <rPr>
        <sz val="6"/>
        <rFont val="Century Gothic"/>
        <family val="2"/>
        <charset val="238"/>
      </rPr>
      <t xml:space="preserve"> (accordeon)</t>
    </r>
  </si>
  <si>
    <r>
      <t>BF</t>
    </r>
    <r>
      <rPr>
        <sz val="6"/>
        <rFont val="Century Gothic"/>
        <family val="2"/>
        <charset val="238"/>
      </rPr>
      <t xml:space="preserve"> (blokfluit)</t>
    </r>
  </si>
  <si>
    <r>
      <t>BGIT</t>
    </r>
    <r>
      <rPr>
        <sz val="6"/>
        <rFont val="Century Gothic"/>
        <family val="2"/>
        <charset val="238"/>
      </rPr>
      <t xml:space="preserve"> (basgitaar)</t>
    </r>
  </si>
  <si>
    <r>
      <t>C</t>
    </r>
    <r>
      <rPr>
        <sz val="6"/>
        <rFont val="Century Gothic"/>
        <family val="2"/>
        <charset val="238"/>
      </rPr>
      <t xml:space="preserve"> (cello)</t>
    </r>
    <r>
      <rPr>
        <b/>
        <sz val="8"/>
        <rFont val="Century Gothic"/>
        <family val="2"/>
        <charset val="238"/>
      </rPr>
      <t xml:space="preserve"> </t>
    </r>
  </si>
  <si>
    <r>
      <t>CB</t>
    </r>
    <r>
      <rPr>
        <sz val="6"/>
        <rFont val="Century Gothic"/>
        <family val="2"/>
        <charset val="238"/>
      </rPr>
      <t xml:space="preserve"> (contrabas)</t>
    </r>
  </si>
  <si>
    <r>
      <t>DW</t>
    </r>
    <r>
      <rPr>
        <sz val="6"/>
        <rFont val="Century Gothic"/>
        <family val="2"/>
        <charset val="238"/>
      </rPr>
      <t xml:space="preserve"> (dwarsfluit)</t>
    </r>
  </si>
  <si>
    <r>
      <t>DR</t>
    </r>
    <r>
      <rPr>
        <sz val="6"/>
        <rFont val="Century Gothic"/>
        <family val="2"/>
        <charset val="238"/>
      </rPr>
      <t xml:space="preserve"> (drum)</t>
    </r>
  </si>
  <si>
    <r>
      <t>EGIT</t>
    </r>
    <r>
      <rPr>
        <sz val="6"/>
        <rFont val="Century Gothic"/>
        <family val="2"/>
        <charset val="238"/>
      </rPr>
      <t xml:space="preserve"> (elektrische gitaar)</t>
    </r>
  </si>
  <si>
    <r>
      <t>GIT</t>
    </r>
    <r>
      <rPr>
        <sz val="6"/>
        <rFont val="Century Gothic"/>
        <family val="2"/>
        <charset val="238"/>
      </rPr>
      <t xml:space="preserve"> (gitaar)</t>
    </r>
  </si>
  <si>
    <r>
      <t>HB</t>
    </r>
    <r>
      <rPr>
        <sz val="6"/>
        <rFont val="Century Gothic"/>
        <family val="2"/>
        <charset val="238"/>
      </rPr>
      <t xml:space="preserve"> (hobo)</t>
    </r>
  </si>
  <si>
    <r>
      <t>HN</t>
    </r>
    <r>
      <rPr>
        <sz val="6"/>
        <rFont val="Century Gothic"/>
        <family val="2"/>
        <charset val="238"/>
      </rPr>
      <t xml:space="preserve"> (hoorn)</t>
    </r>
  </si>
  <si>
    <r>
      <t>KB</t>
    </r>
    <r>
      <rPr>
        <sz val="6"/>
        <rFont val="Century Gothic"/>
        <family val="2"/>
        <charset val="238"/>
      </rPr>
      <t xml:space="preserve"> (keyboard)</t>
    </r>
  </si>
  <si>
    <r>
      <t>KL</t>
    </r>
    <r>
      <rPr>
        <sz val="6"/>
        <rFont val="Century Gothic"/>
        <family val="2"/>
        <charset val="238"/>
      </rPr>
      <t xml:space="preserve"> (klarinet)</t>
    </r>
  </si>
  <si>
    <r>
      <t>KZ</t>
    </r>
    <r>
      <rPr>
        <sz val="6"/>
        <rFont val="Century Gothic"/>
        <family val="2"/>
        <charset val="238"/>
      </rPr>
      <t xml:space="preserve"> (klassieke zang)</t>
    </r>
  </si>
  <si>
    <r>
      <t>MSW</t>
    </r>
    <r>
      <rPr>
        <sz val="6"/>
        <rFont val="Century Gothic"/>
        <family val="2"/>
        <charset val="238"/>
      </rPr>
      <t xml:space="preserve"> (melodisch slagwerk)</t>
    </r>
  </si>
  <si>
    <r>
      <t>NL</t>
    </r>
    <r>
      <rPr>
        <sz val="6"/>
        <rFont val="Century Gothic"/>
        <family val="2"/>
        <charset val="238"/>
      </rPr>
      <t xml:space="preserve"> (notenleer)</t>
    </r>
  </si>
  <si>
    <r>
      <t>PI</t>
    </r>
    <r>
      <rPr>
        <sz val="6"/>
        <rFont val="Century Gothic"/>
        <family val="2"/>
        <charset val="238"/>
      </rPr>
      <t xml:space="preserve"> (piano)</t>
    </r>
  </si>
  <si>
    <r>
      <t>PK</t>
    </r>
    <r>
      <rPr>
        <sz val="6"/>
        <rFont val="Century Gothic"/>
        <family val="2"/>
        <charset val="238"/>
      </rPr>
      <t xml:space="preserve"> (pauken)</t>
    </r>
  </si>
  <si>
    <r>
      <t>PZ</t>
    </r>
    <r>
      <rPr>
        <sz val="6"/>
        <rFont val="Century Gothic"/>
        <family val="2"/>
        <charset val="238"/>
      </rPr>
      <t xml:space="preserve"> (popzang)</t>
    </r>
  </si>
  <si>
    <r>
      <t>SAX</t>
    </r>
    <r>
      <rPr>
        <sz val="6"/>
        <rFont val="Century Gothic"/>
        <family val="2"/>
        <charset val="238"/>
      </rPr>
      <t xml:space="preserve"> (saxofoon)</t>
    </r>
  </si>
  <si>
    <r>
      <t>TMB</t>
    </r>
    <r>
      <rPr>
        <sz val="6"/>
        <rFont val="Century Gothic"/>
        <family val="2"/>
        <charset val="238"/>
      </rPr>
      <t xml:space="preserve"> (trombone)</t>
    </r>
  </si>
  <si>
    <r>
      <t>TR</t>
    </r>
    <r>
      <rPr>
        <sz val="6"/>
        <rFont val="Century Gothic"/>
        <family val="2"/>
        <charset val="238"/>
      </rPr>
      <t xml:space="preserve"> (trompet)</t>
    </r>
  </si>
  <si>
    <r>
      <t>VI</t>
    </r>
    <r>
      <rPr>
        <sz val="6"/>
        <rFont val="Century Gothic"/>
        <family val="2"/>
        <charset val="238"/>
      </rPr>
      <t xml:space="preserve"> (viool)</t>
    </r>
  </si>
  <si>
    <t>(aangepaste leeftijd)</t>
  </si>
  <si>
    <t>Inschrijfgegevens (Muziek)</t>
  </si>
  <si>
    <t>JDA</t>
  </si>
  <si>
    <t>Jazzdance +14 jaar</t>
  </si>
  <si>
    <t>Inschrijfgegevens (Dans)</t>
  </si>
  <si>
    <t>Inschrijfgegevens (Workshops en Ad hocactiviteiten)</t>
  </si>
  <si>
    <t>Groepsactiviteiten</t>
  </si>
  <si>
    <t>Koor/samenspel</t>
  </si>
  <si>
    <t>Invididuele activiteiten</t>
  </si>
  <si>
    <t>Workshops/ad hocactiviteiten</t>
  </si>
  <si>
    <t>Het totaalk bedrag voor Workshops en Ad hocactiviteiten</t>
  </si>
  <si>
    <t>Workshops/Ad hocactiviteiten</t>
  </si>
  <si>
    <t>Werkmap</t>
  </si>
  <si>
    <t>Werkmappen</t>
  </si>
  <si>
    <t>M1</t>
  </si>
  <si>
    <t>M2</t>
  </si>
  <si>
    <t>M3</t>
  </si>
  <si>
    <t>M4</t>
  </si>
  <si>
    <t>M5</t>
  </si>
  <si>
    <t>A1</t>
  </si>
  <si>
    <t>A2</t>
  </si>
  <si>
    <t>A3</t>
  </si>
  <si>
    <t>Muziek</t>
  </si>
  <si>
    <t>Woord</t>
  </si>
  <si>
    <t>Dans</t>
  </si>
  <si>
    <t>Huur</t>
  </si>
  <si>
    <t>sommen</t>
  </si>
  <si>
    <t>D1</t>
  </si>
  <si>
    <t>D2</t>
  </si>
  <si>
    <t>W1</t>
  </si>
  <si>
    <t>W2</t>
  </si>
  <si>
    <t>W5</t>
  </si>
  <si>
    <t>W4</t>
  </si>
  <si>
    <t>D3</t>
  </si>
  <si>
    <t>S1</t>
  </si>
  <si>
    <t>S2</t>
  </si>
  <si>
    <t>S3</t>
  </si>
  <si>
    <t>S4</t>
  </si>
  <si>
    <t>S5</t>
  </si>
  <si>
    <t>H1</t>
  </si>
  <si>
    <t>H2</t>
  </si>
  <si>
    <t xml:space="preserve">Nadien vindt u op het tabblad te betalen een overzicht waarvoor is ingeschreven alsook de details van de te betalen </t>
  </si>
  <si>
    <t>Te betalen</t>
  </si>
  <si>
    <t>Als u ook voor een activiteit in de afdelingen Woord, Dans of Workshops wil inschrijven kan dit in het betreffende tabblad</t>
  </si>
  <si>
    <t xml:space="preserve">Anders kunt u rechtstreeks naar het tabblad </t>
  </si>
  <si>
    <t>Als u ook voor een activiteit in de afdelingen Muziek, Dans of Workshops wil inschrijven kan dit in het betreffende tabblad</t>
  </si>
  <si>
    <t>Als u ook voor een activiteit in de afdelingen Muziek, Woord of Workshops wil inschrijven kan dit in het betreffende tabblad</t>
  </si>
  <si>
    <t>Als u ook voor een activiteit in de afdelingen Muziek, Woord of Dans wil inschrijven kan dit in het betreffende tabblad</t>
  </si>
  <si>
    <t>Workshops en Ad hocactiviteiten</t>
  </si>
  <si>
    <t>Totaal Workshops en Ad hocactiviteiten per gezinslid</t>
  </si>
  <si>
    <t>Totaal aan werkmappen</t>
  </si>
  <si>
    <t>Inschrijfgegevens (Woord)</t>
  </si>
  <si>
    <r>
      <t>DR</t>
    </r>
    <r>
      <rPr>
        <sz val="7"/>
        <rFont val="Century Gothic"/>
        <family val="2"/>
        <charset val="238"/>
      </rPr>
      <t xml:space="preserve"> </t>
    </r>
    <r>
      <rPr>
        <sz val="6"/>
        <rFont val="Century Gothic"/>
        <family val="2"/>
        <charset val="238"/>
      </rPr>
      <t>(drama)</t>
    </r>
  </si>
  <si>
    <r>
      <t>KF</t>
    </r>
    <r>
      <rPr>
        <sz val="6"/>
        <rFont val="Century Gothic"/>
        <family val="2"/>
        <charset val="238"/>
      </rPr>
      <t xml:space="preserve"> (kortfilm)</t>
    </r>
  </si>
  <si>
    <t>PM-reglement</t>
  </si>
  <si>
    <t>Art. 1: Wie is wie?</t>
  </si>
  <si>
    <t>PM vzw zorgt als een goede huisvader voor de haar ter beschikking gestelde infrastructuur. Hiertoe dienen een aantal zaken gerespecteerd te worden:</t>
  </si>
  <si>
    <t xml:space="preserve">§2. de ter beschikking gestelde lokalen dienen in identieke staat als bij aankomst verlaten te </t>
  </si>
  <si>
    <t>worden. Dit wil zeggen dat lessenaars/banken op identieke manier moeten herplaatst worden en dat er geen zaken van leden van PM vzw mogen achterblijven.</t>
  </si>
  <si>
    <t>§5. het is verboden door de vensters te leunen, te eten of te drinken in gangen of lokalen.</t>
  </si>
  <si>
    <t xml:space="preserve">§1. de instrumenten van PM vzw dienen op de hiertoe voorziene plaatsen opgeborgen te worden. </t>
  </si>
  <si>
    <t xml:space="preserve">Bij uitlenen van instrumenten en/of partituren dient het hiertoe bedoelde ontleningsboek op een correcte manier ingevuld te worden. </t>
  </si>
  <si>
    <t xml:space="preserve">De deelname aan activiteiten van PM vzw berust op vrijwillige basis. Nochtans dient men er zich  van bewust te zijn dat enkel een regelmatige aanwezigheid kan leiden tot de uiteindelijke beheersing van de muzikale taal en het instrument. </t>
  </si>
  <si>
    <t>§2. Indien een lid de activiteiten niet meer wenst bij te wonen, dienen de verenigingszetel of de coördinator alsook de begeleider hierover ingelicht te worden.</t>
  </si>
  <si>
    <t>§3. Bij niet aangekondigde en/of zich regelmatig voordoende afwezigheden (zonder voldoende rechtvaardiging) zullen de ouders hierover geïnformeerd worden. Uitsluiting kan hiervan het gevolg zijn.</t>
  </si>
  <si>
    <t>PM vzw is een vereniging met pluralistische inslag. Iedereen die zich bij PM vzw betrokken voelt, moet zich thuis kunnen voelen, ongeacht zijn filosofische, godsdienstige en ideologische visie op mens en maatschappij. PM vzw kan dan ook naar believen ingaan op elke vraag van gelijk welke organisatie om een evenement op te luisteren en sluit deelname aan dergelijke evenementen zeker niet uit. Daartegenover staat dat PM vzw zijn leden en begeleiders niet kan verplichten om gelijk welke evenementen op te luisteren, er mag op geen enkele manier enige vorm van morele druk of het opdringen van persoonlijke voorkeuren ontstaan.</t>
  </si>
  <si>
    <t>refertedatum</t>
  </si>
  <si>
    <t xml:space="preserve">     </t>
  </si>
  <si>
    <t>KR (2&amp;3de K)</t>
  </si>
  <si>
    <t>MI (1ste)</t>
  </si>
  <si>
    <t>AML LA (2de)</t>
  </si>
  <si>
    <t>AML LB (3de)</t>
  </si>
  <si>
    <t>AML LC (4de)</t>
  </si>
  <si>
    <t>AML LI (3-6de I)</t>
  </si>
  <si>
    <t>AML LD (5de)</t>
  </si>
  <si>
    <t>AML LE (6de)</t>
  </si>
  <si>
    <t>CA (1-6de)</t>
  </si>
  <si>
    <t>AML V1 +12</t>
  </si>
  <si>
    <t>AML V2 +12</t>
  </si>
  <si>
    <t>TDT</t>
  </si>
  <si>
    <r>
      <t xml:space="preserve">Band </t>
    </r>
    <r>
      <rPr>
        <b/>
        <i/>
        <sz val="8"/>
        <rFont val="Century Gothic"/>
        <family val="2"/>
        <charset val="238"/>
      </rPr>
      <t>"The Dirty Tappets"</t>
    </r>
  </si>
  <si>
    <t>Muziekinitiatie 9:45-10:30</t>
  </si>
  <si>
    <t>Kleuterritmiek 10:45-12:00</t>
  </si>
  <si>
    <t>Alg muziekl L2 9:45-10:30</t>
  </si>
  <si>
    <t>Alg muziekl L3 9:45-10:30</t>
  </si>
  <si>
    <t>Alg muziekl LI 9:45-10:30</t>
  </si>
  <si>
    <t>Alg muziekl L4 9:45-10:30</t>
  </si>
  <si>
    <t>Alg muziekl L5 9:45-10:30</t>
  </si>
  <si>
    <t>Alg muziekl L6 9:45-10:30</t>
  </si>
  <si>
    <t>Creatief actief 10:45-12:00</t>
  </si>
  <si>
    <t>Blokfluit 9:00-9:45</t>
  </si>
  <si>
    <t>Samenspel 9:00-9:45</t>
  </si>
  <si>
    <t>Alg muziekl VL2 9:45-10:30</t>
  </si>
  <si>
    <t>K</t>
  </si>
  <si>
    <t>L</t>
  </si>
  <si>
    <t>Blokfluiten</t>
  </si>
  <si>
    <t>SSp (1-6de)</t>
  </si>
  <si>
    <t>S/V</t>
  </si>
  <si>
    <t>CAT</t>
  </si>
  <si>
    <t>Alg muziekl VL1 9:00-9:45</t>
  </si>
  <si>
    <t>§2. Tijdens de pauze (L1 – L6) blijft er niemand in de lokalen of gangen. De leden dienen naar de overdekte ruimte naast de inkomhal te gaan.</t>
  </si>
  <si>
    <t>de verenigingszetel via e-mail aan afwezigheden@promusicatielt.be en de betrokken begeleider(s)</t>
  </si>
  <si>
    <t xml:space="preserve">§4. Bij afwezigheid van de begeleider wordt u door de begeleider zelf verwittigd. Hij/zij dient deze activiteit in te halen. Indien dit niet correct zou verlopen vragen wij u dit eveneens te melden via e-mail aan hetzelfde adres afwezigheden@promusicatielt.be. U mag gerust alle afwezigheden en lesverplaatsingen van de begeleiders op deze manier meedelen. </t>
  </si>
  <si>
    <t>Volledig pakket L1-L6</t>
  </si>
  <si>
    <t>Inschrijving na 01/11/2015</t>
  </si>
  <si>
    <r>
      <t xml:space="preserve">bestandsnaam </t>
    </r>
    <r>
      <rPr>
        <sz val="7"/>
        <rFont val="Century Gothic"/>
        <family val="2"/>
        <charset val="238"/>
      </rPr>
      <t>(te gebruiken als bestandsnaam bij het opslaan van dit document)</t>
    </r>
  </si>
  <si>
    <t>Kenmerk</t>
  </si>
  <si>
    <t>Tel. 0496 86 09 49</t>
  </si>
  <si>
    <t>Art. 2: Lid-, les- en huurgelden en andere vergoedingen</t>
  </si>
  <si>
    <t>Art. 3: Jaarkalender</t>
  </si>
  <si>
    <t>Art. 4: De activiteiten</t>
  </si>
  <si>
    <t>Art. 5: De lokalen (en toegang tot)</t>
  </si>
  <si>
    <t>Art. 6: De instrumenten en partituren</t>
  </si>
  <si>
    <t>Art. 7: Afwezigheden</t>
  </si>
  <si>
    <t>Art. 8: Veiligheid</t>
  </si>
  <si>
    <t>Art. 9: Respect voor anderen en hun bezittingen</t>
  </si>
  <si>
    <t>Art. 10: Evaluatie</t>
  </si>
  <si>
    <t>Art. 11: Pluralisme</t>
  </si>
  <si>
    <t>Art. 12: Privacy</t>
  </si>
  <si>
    <t>&lt;12</t>
  </si>
  <si>
    <t>12&lt;18 &amp; S</t>
  </si>
  <si>
    <t>&gt;18</t>
  </si>
  <si>
    <t>Volledig programma</t>
  </si>
  <si>
    <t xml:space="preserve">Inidividuele les </t>
  </si>
  <si>
    <t>Leeftijdsgroep /activiteit</t>
  </si>
  <si>
    <t>Allerlei</t>
  </si>
  <si>
    <t>PM-werkmap</t>
  </si>
  <si>
    <t>sopraanblokfluit</t>
  </si>
  <si>
    <t>altblokfluit</t>
  </si>
  <si>
    <t>andere instrumenten</t>
  </si>
  <si>
    <t>Huur instrument</t>
  </si>
  <si>
    <t>djembé</t>
  </si>
  <si>
    <t>BF, AMS en CA 9.00-12.00</t>
  </si>
  <si>
    <t xml:space="preserve">                           INSCHRIJVING  </t>
  </si>
  <si>
    <r>
      <t>Totaal te betalen</t>
    </r>
    <r>
      <rPr>
        <b/>
        <i/>
        <sz val="8"/>
        <rFont val="Century Gothic"/>
        <family val="2"/>
        <charset val="238"/>
      </rPr>
      <t xml:space="preserve"> (kortingbedrag bij betaling voor 01/07 voorafgaand aan het werkjaar mag nog afgetrokken worden)</t>
    </r>
  </si>
  <si>
    <t>E-mail: werner.mareels@promusicatielt.be</t>
  </si>
  <si>
    <t>Overzicht</t>
  </si>
  <si>
    <t>12&lt;18 + S</t>
  </si>
  <si>
    <t>minuten</t>
  </si>
  <si>
    <t>Inschrijvingsformulier Werkjaar</t>
  </si>
  <si>
    <t>Volume (bedrag hoger dan)</t>
  </si>
  <si>
    <r>
      <t xml:space="preserve">Vul de gewenste activiteit en eventueel begeleider en het gewenste lesmoment in, vul daarnaast onder het bedoelde gezinslid het aantal gewenste minuten (20, 30, 40, 50 of 60) in. </t>
    </r>
    <r>
      <rPr>
        <sz val="6"/>
        <rFont val="Century Gothic"/>
        <family val="2"/>
        <charset val="238"/>
      </rPr>
      <t>Pro Musica zal proberen om met uw gewenste lesmoment zo goed mogelijk rekening te houden. Garanderen kunnen we dit echter niet.</t>
    </r>
  </si>
  <si>
    <t xml:space="preserve">§5. Indien het zou blijken dat een leerling zich totaal niet kan vinden in onze werking kan deze leerling zich uitschrijven voor de aanvang van de eerste schoolvakantie volgend op het moment van inschrijving. Er volgt dan een terugbetaling van het niet verschuldigde deel aan lesgelden. Bij uitschrijving na dit moment is er geen recht op terugbetaling. Er wordt nooit een deel van lidgeld/werkmap of huurgelden terugbetaald. Dit geldt enkel voor nieuwe leerlingen voor de totale of een deel van de inschrijving. </t>
  </si>
  <si>
    <r>
      <t xml:space="preserve">Vul hier de datum en tijdstip van opmaak van dit document in (in de vorm van </t>
    </r>
    <r>
      <rPr>
        <b/>
        <i/>
        <sz val="8"/>
        <rFont val="Century Gothic"/>
        <family val="2"/>
        <charset val="238"/>
      </rPr>
      <t>DD/MM/JJJJ</t>
    </r>
    <r>
      <rPr>
        <b/>
        <sz val="8"/>
        <rFont val="Century Gothic"/>
        <family val="2"/>
        <charset val="238"/>
      </rPr>
      <t>).</t>
    </r>
  </si>
  <si>
    <r>
      <t xml:space="preserve">Volledig pakket </t>
    </r>
    <r>
      <rPr>
        <vertAlign val="superscript"/>
        <sz val="8"/>
        <rFont val="Century Gothic"/>
        <family val="2"/>
      </rPr>
      <t>(4-6)</t>
    </r>
  </si>
  <si>
    <t>P1</t>
  </si>
  <si>
    <t>P2</t>
  </si>
  <si>
    <t>P3</t>
  </si>
  <si>
    <t>P4</t>
  </si>
  <si>
    <t>P5</t>
  </si>
  <si>
    <t>Begindata periodes</t>
  </si>
  <si>
    <t>aantal weken</t>
  </si>
  <si>
    <t>Referentiedatum leeftijd</t>
  </si>
  <si>
    <t>Blokfluit</t>
  </si>
  <si>
    <t>Marcel Ketels</t>
  </si>
  <si>
    <t>zaterdag</t>
  </si>
  <si>
    <t>Instrument</t>
  </si>
  <si>
    <t>Dag</t>
  </si>
  <si>
    <t>Lesgever</t>
  </si>
  <si>
    <t>Aantal lessen</t>
  </si>
  <si>
    <r>
      <t xml:space="preserve">Volledig pakket </t>
    </r>
    <r>
      <rPr>
        <vertAlign val="superscript"/>
        <sz val="8"/>
        <rFont val="Century Gothic"/>
        <family val="2"/>
      </rPr>
      <t>(1-2)</t>
    </r>
  </si>
  <si>
    <t>KD (1-2de)</t>
  </si>
  <si>
    <t>Kinderdans 9:00-9:45</t>
  </si>
  <si>
    <t>BF2 (3-6de)</t>
  </si>
  <si>
    <t>KD, AMS en CA 9.00-12.00</t>
  </si>
  <si>
    <t>te bepalen</t>
  </si>
  <si>
    <t>Totaal Masterclasses</t>
  </si>
  <si>
    <t>Individuele activiteiten</t>
  </si>
  <si>
    <r>
      <t xml:space="preserve">Saldo </t>
    </r>
    <r>
      <rPr>
        <sz val="8"/>
        <rFont val="Century Gothic"/>
        <family val="2"/>
        <charset val="238"/>
      </rPr>
      <t>(te betalen)</t>
    </r>
  </si>
  <si>
    <t>Datum betaling</t>
  </si>
  <si>
    <r>
      <t xml:space="preserve">Blokfluitensemble </t>
    </r>
    <r>
      <rPr>
        <b/>
        <i/>
        <sz val="8"/>
        <rFont val="Century Gothic"/>
        <family val="2"/>
        <charset val="238"/>
      </rPr>
      <t>"Pro Musica"</t>
    </r>
  </si>
  <si>
    <t>BE PM</t>
  </si>
  <si>
    <t>Samenspel (45 min)</t>
  </si>
  <si>
    <t>Koorzang/samenspel (60 min)</t>
  </si>
  <si>
    <t>Gamba</t>
  </si>
  <si>
    <t>Muziekstudio (Something Else)</t>
  </si>
  <si>
    <t>BS PM</t>
  </si>
  <si>
    <t>Traverso</t>
  </si>
  <si>
    <t>Barokhobo</t>
  </si>
  <si>
    <t>Natuurhoorn</t>
  </si>
  <si>
    <t>Barokgitaar</t>
  </si>
  <si>
    <t>Luit</t>
  </si>
  <si>
    <t>Barokfagot</t>
  </si>
  <si>
    <t>1/2</t>
  </si>
  <si>
    <t>Wij wensen volgende gezinsleden in te schrijven voor de hiernavermelde gespecialiseerde lessen</t>
  </si>
  <si>
    <t>Vul naast de les onder het bedoelde gezinslid 1 (30 min/week) of 2 (60min/week) in.</t>
  </si>
  <si>
    <t>(Adelheid Glatt?)</t>
  </si>
  <si>
    <t>Dit brengt met zich mee dat wij in ieder geval:</t>
  </si>
  <si>
    <r>
      <t>·</t>
    </r>
    <r>
      <rPr>
        <sz val="7"/>
        <color rgb="FF000000"/>
        <rFont val="Times New Roman"/>
        <family val="1"/>
      </rPr>
      <t xml:space="preserve">       </t>
    </r>
    <r>
      <rPr>
        <sz val="11"/>
        <color rgb="FF000000"/>
        <rFont val="Calibri"/>
        <family val="2"/>
      </rPr>
      <t>Uw persoonsgegevens verwerken in overeenstemming met het doel waarvoor deze zijn verstrekt, deze doelen en type persoonsgegevens zijn beschreven in deze privacyverklaring;</t>
    </r>
  </si>
  <si>
    <r>
      <t>·</t>
    </r>
    <r>
      <rPr>
        <sz val="7"/>
        <color rgb="FF000000"/>
        <rFont val="Times New Roman"/>
        <family val="1"/>
      </rPr>
      <t xml:space="preserve">       </t>
    </r>
    <r>
      <rPr>
        <sz val="11"/>
        <color rgb="FF000000"/>
        <rFont val="Calibri"/>
        <family val="2"/>
      </rPr>
      <t>Verwerking van uw persoonsgegevens beperkt is tot enkel die gegevens welke minimaal nodig zijn voor de doeleinden waarvoor ze worden verwerkt;</t>
    </r>
  </si>
  <si>
    <r>
      <t>·</t>
    </r>
    <r>
      <rPr>
        <sz val="7"/>
        <color rgb="FF000000"/>
        <rFont val="Times New Roman"/>
        <family val="1"/>
      </rPr>
      <t xml:space="preserve">       </t>
    </r>
    <r>
      <rPr>
        <sz val="11"/>
        <color rgb="FF000000"/>
        <rFont val="Calibri"/>
        <family val="2"/>
      </rPr>
      <t>Vragen om uw uitdrukkelijke toestemming als wij deze nodig hebben voor de verwerking van uw persoonsgegevens;</t>
    </r>
  </si>
  <si>
    <r>
      <t>·</t>
    </r>
    <r>
      <rPr>
        <sz val="7"/>
        <color rgb="FF000000"/>
        <rFont val="Times New Roman"/>
        <family val="1"/>
      </rPr>
      <t xml:space="preserve">       </t>
    </r>
    <r>
      <rPr>
        <sz val="11"/>
        <color rgb="FF000000"/>
        <rFont val="Calibri"/>
        <family val="2"/>
      </rPr>
      <t>Passende technische en organisatorische maatregelen hebben genomen zodat de beveiliging van uw persoonsgegevens gewaarborgd is;</t>
    </r>
  </si>
  <si>
    <r>
      <t>·</t>
    </r>
    <r>
      <rPr>
        <sz val="7"/>
        <color rgb="FF000000"/>
        <rFont val="Times New Roman"/>
        <family val="1"/>
      </rPr>
      <t xml:space="preserve">       </t>
    </r>
    <r>
      <rPr>
        <sz val="11"/>
        <color rgb="FF000000"/>
        <rFont val="Calibri"/>
        <family val="2"/>
      </rPr>
      <t>Geen persoonsgegevens doorgeven aan andere partijen, tenzij dit nodig is voor uitvoering van de doeleinden waarvoor ze zijn verstrekt;</t>
    </r>
  </si>
  <si>
    <r>
      <t>·</t>
    </r>
    <r>
      <rPr>
        <sz val="7"/>
        <color rgb="FF000000"/>
        <rFont val="Times New Roman"/>
        <family val="1"/>
      </rPr>
      <t xml:space="preserve">       </t>
    </r>
    <r>
      <rPr>
        <sz val="11"/>
        <color rgb="FF000000"/>
        <rFont val="Calibri"/>
        <family val="2"/>
      </rPr>
      <t>Op de hoogte zijn van uw rechten omtrent uw persoonsgegevens, u hierop willen wijzen en deze respecteren.</t>
    </r>
  </si>
  <si>
    <t>Als vzw zijn wij verantwoordelijk voor de verwerking van uw persoonsgegevens. Indien u na het doornemen van onze privacyverklaring vragen heeft hierover of contact met ons wenst op te nemen kan dit via onderstaande contactgegevens, liefst per e-mail:</t>
  </si>
  <si>
    <r>
      <t>E:</t>
    </r>
    <r>
      <rPr>
        <u/>
        <sz val="11"/>
        <color rgb="FF000000"/>
        <rFont val="Calibri"/>
        <family val="2"/>
      </rPr>
      <t xml:space="preserve"> privacy@promusicatielt.be</t>
    </r>
  </si>
  <si>
    <r>
      <t>T:</t>
    </r>
    <r>
      <rPr>
        <sz val="11"/>
        <color rgb="FF000000"/>
        <rFont val="Calibri"/>
        <family val="2"/>
      </rPr>
      <t xml:space="preserve"> +32 496 860949</t>
    </r>
  </si>
  <si>
    <t>Aan wie is deze privacyverklaring gericht?</t>
  </si>
  <si>
    <t>Deze privacyverklaring is van toepassing op al onze huidige en vroegere leden, deelnemers aan onze activiteiten, personen die belangstelling tonen of toonden voor onze activiteiten, diensten of producten, klanten en prospecten, leveranciers.</t>
  </si>
  <si>
    <r>
      <t>Waarvoor verwerken wij welke</t>
    </r>
    <r>
      <rPr>
        <b/>
        <sz val="11"/>
        <color rgb="FFFFC000"/>
        <rFont val="Calibri"/>
        <family val="2"/>
        <scheme val="minor"/>
      </rPr>
      <t xml:space="preserve"> </t>
    </r>
    <r>
      <rPr>
        <b/>
        <sz val="11"/>
        <rFont val="Calibri"/>
        <family val="2"/>
        <scheme val="minor"/>
      </rPr>
      <t>persoonsgegevens?</t>
    </r>
  </si>
  <si>
    <r>
      <t>·</t>
    </r>
    <r>
      <rPr>
        <sz val="7"/>
        <color rgb="FF000000"/>
        <rFont val="Times New Roman"/>
        <family val="1"/>
      </rPr>
      <t xml:space="preserve">       </t>
    </r>
    <r>
      <rPr>
        <sz val="11"/>
        <color rgb="FF000000"/>
        <rFont val="Calibri"/>
        <family val="2"/>
      </rPr>
      <t>Ledenadministratie en dienstverlening aan leden (uitvoering overeenkomst)</t>
    </r>
  </si>
  <si>
    <r>
      <t>·</t>
    </r>
    <r>
      <rPr>
        <sz val="7"/>
        <color rgb="FF000000"/>
        <rFont val="Times New Roman"/>
        <family val="1"/>
      </rPr>
      <t xml:space="preserve">       </t>
    </r>
    <r>
      <rPr>
        <sz val="11"/>
        <color rgb="FF000000"/>
        <rFont val="Calibri"/>
        <family val="2"/>
      </rPr>
      <t>Aankopen van tickets (afleveren tickets, toegangscontrole, bepaling tarieven, servicemailing voor en/of na uw bezoek, contactneming in geval van programmawijziging of annulering)</t>
    </r>
  </si>
  <si>
    <r>
      <t>·</t>
    </r>
    <r>
      <rPr>
        <sz val="7"/>
        <color rgb="FF000000"/>
        <rFont val="Times New Roman"/>
        <family val="1"/>
      </rPr>
      <t xml:space="preserve">       </t>
    </r>
    <r>
      <rPr>
        <sz val="11"/>
        <color rgb="FF000000"/>
        <rFont val="Calibri"/>
        <family val="2"/>
      </rPr>
      <t>Verzorgen van opleidingen</t>
    </r>
  </si>
  <si>
    <r>
      <t>·</t>
    </r>
    <r>
      <rPr>
        <sz val="7"/>
        <color rgb="FF000000"/>
        <rFont val="Times New Roman"/>
        <family val="1"/>
      </rPr>
      <t xml:space="preserve">       </t>
    </r>
    <r>
      <rPr>
        <sz val="11"/>
        <color rgb="FF000000"/>
        <rFont val="Calibri"/>
        <family val="2"/>
      </rPr>
      <t>Het versturen van informatie over onze activiteiten, nieuwsbrieven en uitnodigingen (gerechtvaardigd belang)</t>
    </r>
  </si>
  <si>
    <r>
      <t>·</t>
    </r>
    <r>
      <rPr>
        <sz val="7"/>
        <color rgb="FF000000"/>
        <rFont val="Times New Roman"/>
        <family val="1"/>
      </rPr>
      <t xml:space="preserve">       </t>
    </r>
    <r>
      <rPr>
        <sz val="11"/>
        <color rgb="FF000000"/>
        <rFont val="Calibri"/>
        <family val="2"/>
      </rPr>
      <t>E-zine (e-mail)</t>
    </r>
  </si>
  <si>
    <r>
      <t>·</t>
    </r>
    <r>
      <rPr>
        <sz val="7"/>
        <color rgb="FF000000"/>
        <rFont val="Times New Roman"/>
        <family val="1"/>
      </rPr>
      <t xml:space="preserve">       </t>
    </r>
    <r>
      <rPr>
        <sz val="11"/>
        <color rgb="FF000000"/>
        <rFont val="Calibri"/>
        <family val="2"/>
      </rPr>
      <t>Occasionele e-mails met een aanbod voor voorstellingen (die direct aansluiten bij een recent bezoek)</t>
    </r>
  </si>
  <si>
    <r>
      <rPr>
        <sz val="11"/>
        <color rgb="FF000000"/>
        <rFont val="Symbol"/>
        <charset val="2"/>
      </rPr>
      <t>·</t>
    </r>
    <r>
      <rPr>
        <sz val="11"/>
        <color rgb="FF000000"/>
        <rFont val="Calibri"/>
        <family val="2"/>
        <scheme val="minor"/>
      </rPr>
      <t>       Het bekomen van subsidiëring door de overheid (wettelijke verplichting)</t>
    </r>
  </si>
  <si>
    <t>In zoverre de verwerking van persoonsgegevens plaatsvindt op basis van toestemming, heeft u steeds het recht om de gegeven toestemming terug te trekken.</t>
  </si>
  <si>
    <r>
      <t>·</t>
    </r>
    <r>
      <rPr>
        <sz val="7"/>
        <color rgb="FF000000"/>
        <rFont val="Times New Roman"/>
        <family val="1"/>
      </rPr>
      <t xml:space="preserve">       </t>
    </r>
    <r>
      <rPr>
        <sz val="11"/>
        <color rgb="FF000000"/>
        <rFont val="Calibri"/>
        <family val="2"/>
      </rPr>
      <t>Voor de bovenstaande doelstellingen kunnen wij de volgende persoonsgegevens van u vragen en/of verwerken:</t>
    </r>
  </si>
  <si>
    <r>
      <t>·</t>
    </r>
    <r>
      <rPr>
        <sz val="7"/>
        <color rgb="FF000000"/>
        <rFont val="Times New Roman"/>
        <family val="1"/>
      </rPr>
      <t xml:space="preserve">       </t>
    </r>
    <r>
      <rPr>
        <sz val="11"/>
        <color rgb="FF000000"/>
        <rFont val="Calibri"/>
        <family val="2"/>
      </rPr>
      <t>Persoonlijke identiteitsgegevens: naam, voornaam, adres van het ingeschreven lid alsook van de ouders bij minderjarige leden</t>
    </r>
  </si>
  <si>
    <r>
      <t>·</t>
    </r>
    <r>
      <rPr>
        <sz val="7"/>
        <color rgb="FF000000"/>
        <rFont val="Times New Roman"/>
        <family val="1"/>
      </rPr>
      <t xml:space="preserve">       </t>
    </r>
    <r>
      <rPr>
        <sz val="11"/>
        <color rgb="FF000000"/>
        <rFont val="Calibri"/>
        <family val="2"/>
      </rPr>
      <t>Privé contactgegevens: telefoonnummer, e-mailadres van het ingeschreven lid alsook van de ouders bij minderjarige leden</t>
    </r>
  </si>
  <si>
    <r>
      <t>·</t>
    </r>
    <r>
      <rPr>
        <sz val="7"/>
        <color rgb="FF000000"/>
        <rFont val="Times New Roman"/>
        <family val="1"/>
      </rPr>
      <t xml:space="preserve">       </t>
    </r>
    <r>
      <rPr>
        <sz val="11"/>
        <color rgb="FF000000"/>
        <rFont val="Calibri"/>
        <family val="2"/>
      </rPr>
      <t>Persoonlijke kenmerken: geboortedatum, geboorteplaats, geslacht/gender, nationaliteit</t>
    </r>
  </si>
  <si>
    <r>
      <t>·</t>
    </r>
    <r>
      <rPr>
        <sz val="7"/>
        <color rgb="FF000000"/>
        <rFont val="Times New Roman"/>
        <family val="1"/>
      </rPr>
      <t xml:space="preserve">       </t>
    </r>
    <r>
      <rPr>
        <sz val="11"/>
        <color rgb="FF000000"/>
        <rFont val="Calibri"/>
        <family val="2"/>
      </rPr>
      <t>Opleiding en vorming die van nut zijn voor de inschrijving</t>
    </r>
  </si>
  <si>
    <r>
      <t>·</t>
    </r>
    <r>
      <rPr>
        <sz val="7"/>
        <color rgb="FF000000"/>
        <rFont val="Times New Roman"/>
        <family val="1"/>
      </rPr>
      <t xml:space="preserve">       </t>
    </r>
    <r>
      <rPr>
        <sz val="11"/>
        <color rgb="FF000000"/>
        <rFont val="Calibri"/>
        <family val="2"/>
      </rPr>
      <t>Medische informatie die van belang kan zijn voor de goede werking van onze activiteiten</t>
    </r>
  </si>
  <si>
    <r>
      <t>·</t>
    </r>
    <r>
      <rPr>
        <sz val="7"/>
        <color rgb="FF000000"/>
        <rFont val="Times New Roman"/>
        <family val="1"/>
      </rPr>
      <t xml:space="preserve">       </t>
    </r>
    <r>
      <rPr>
        <sz val="11"/>
        <color rgb="FF000000"/>
        <rFont val="Calibri"/>
        <family val="2"/>
      </rPr>
      <t>Aanwezigheid</t>
    </r>
  </si>
  <si>
    <r>
      <t>·</t>
    </r>
    <r>
      <rPr>
        <sz val="7"/>
        <color rgb="FF000000"/>
        <rFont val="Times New Roman"/>
        <family val="1"/>
      </rPr>
      <t xml:space="preserve">       </t>
    </r>
    <r>
      <rPr>
        <sz val="11"/>
        <color rgb="FF000000"/>
        <rFont val="Calibri"/>
        <family val="2"/>
      </rPr>
      <t>Beeldmateriaal (foto’s, video’s, opnames, …)</t>
    </r>
  </si>
  <si>
    <t>We verzamelen enkel persoonsgegevens die u zelf aan ons meedeelt op verschillende wijzen (o.a. inschrijvingsformulieren, invul- en contactformulieren op onze website, persoonlijk/telefonisch/e-mail contact, …).  Wij verzamelen geen persoonsgegevens via derden, met uitzondering van de informatie ontvangen van de aangesloten verenigingen/clubs of federaties.</t>
  </si>
  <si>
    <t>We gebruiken de verzamelde gegevens alleen voor de doeleinden waarvoor we de gegevens hebben verkregen.</t>
  </si>
  <si>
    <t>Al dan niet verstrekken van gegevens door u zelf</t>
  </si>
  <si>
    <t xml:space="preserve">De vermelde gegevens moeten, indien van toepassing, verstrekt worden om lid te kunnen worden of te kunnen deelnemen aan activiteiten van de vereniging.  Met uitzondering van: </t>
  </si>
  <si>
    <r>
      <t>•</t>
    </r>
    <r>
      <rPr>
        <sz val="7"/>
        <color rgb="FF000000"/>
        <rFont val="Times New Roman"/>
        <family val="1"/>
      </rPr>
      <t xml:space="preserve">       </t>
    </r>
    <r>
      <rPr>
        <sz val="11"/>
        <color rgb="FF000000"/>
        <rFont val="Calibri"/>
        <family val="2"/>
      </rPr>
      <t>Beeldmateriaal (voor public relations)</t>
    </r>
  </si>
  <si>
    <r>
      <t>•</t>
    </r>
    <r>
      <rPr>
        <sz val="7"/>
        <color rgb="FF000000"/>
        <rFont val="Times New Roman"/>
        <family val="1"/>
      </rPr>
      <t xml:space="preserve">       </t>
    </r>
    <r>
      <rPr>
        <sz val="11"/>
        <color rgb="FF000000"/>
        <rFont val="Calibri"/>
        <family val="2"/>
      </rPr>
      <t>Contactgegevens (voor direct marketing)</t>
    </r>
  </si>
  <si>
    <r>
      <t>•</t>
    </r>
    <r>
      <rPr>
        <sz val="7"/>
        <color rgb="FF000000"/>
        <rFont val="Times New Roman"/>
        <family val="1"/>
      </rPr>
      <t xml:space="preserve">       </t>
    </r>
    <r>
      <rPr>
        <sz val="11"/>
        <color rgb="FF000000"/>
        <rFont val="Calibri"/>
        <family val="2"/>
      </rPr>
      <t>…</t>
    </r>
  </si>
  <si>
    <t>Het gevolg van de niet-verstrekking van de gegevens is niet publiceren van gerichte foto’s van u, en het niet ontvangen van ongevraagde commerciële mails.</t>
  </si>
  <si>
    <t>Verstrekking van persoonsgegevens aan derden - verwerkers</t>
  </si>
  <si>
    <t>De gegevens die u aan ons geeft kunnen wij aan derde partijen verstrekken indien dit noodzakelijk is voor uitvoering van de hierboven beschreven doeleinden.</t>
  </si>
  <si>
    <r>
      <t>Zo maken wij gebruik van een derde partij</t>
    </r>
    <r>
      <rPr>
        <sz val="11"/>
        <color rgb="FF0432FF"/>
        <rFont val="Calibri"/>
        <family val="2"/>
      </rPr>
      <t xml:space="preserve"> </t>
    </r>
    <r>
      <rPr>
        <sz val="11"/>
        <color rgb="FF000000"/>
        <rFont val="Calibri"/>
        <family val="2"/>
      </rPr>
      <t>voor:</t>
    </r>
  </si>
  <si>
    <r>
      <t>·</t>
    </r>
    <r>
      <rPr>
        <sz val="7"/>
        <color rgb="FF000000"/>
        <rFont val="Times New Roman"/>
        <family val="1"/>
      </rPr>
      <t xml:space="preserve">       </t>
    </r>
    <r>
      <rPr>
        <sz val="11"/>
        <color rgb="FF000000"/>
        <rFont val="Calibri"/>
        <family val="2"/>
      </rPr>
      <t>Het opslaan en verwerken van gegevens in de Cloud (via een Cloud Service Provider)</t>
    </r>
  </si>
  <si>
    <r>
      <t>·</t>
    </r>
    <r>
      <rPr>
        <sz val="7"/>
        <color rgb="FF000000"/>
        <rFont val="Times New Roman"/>
        <family val="1"/>
      </rPr>
      <t xml:space="preserve">       </t>
    </r>
    <r>
      <rPr>
        <sz val="11"/>
        <color rgb="FF000000"/>
        <rFont val="Calibri"/>
        <family val="2"/>
      </rPr>
      <t>Het verzorgen van de internet omgeving (webhosting, mailhosting, ...)</t>
    </r>
  </si>
  <si>
    <r>
      <t>·</t>
    </r>
    <r>
      <rPr>
        <sz val="7"/>
        <color rgb="FF000000"/>
        <rFont val="Times New Roman"/>
        <family val="1"/>
      </rPr>
      <t xml:space="preserve">       </t>
    </r>
    <r>
      <rPr>
        <sz val="11"/>
        <color rgb="FF000000"/>
        <rFont val="Calibri"/>
        <family val="2"/>
      </rPr>
      <t>Het verzekeren van onze leden, deelnemers en vrijwilligers</t>
    </r>
  </si>
  <si>
    <r>
      <t>Wij geven nooit persoonsgegevens door aan externe dienstverleners</t>
    </r>
    <r>
      <rPr>
        <sz val="11"/>
        <color rgb="FFFFC000"/>
        <rFont val="Calibri"/>
        <family val="2"/>
      </rPr>
      <t xml:space="preserve"> </t>
    </r>
    <r>
      <rPr>
        <sz val="11"/>
        <color rgb="FF000000"/>
        <rFont val="Calibri"/>
        <family val="2"/>
      </rPr>
      <t xml:space="preserve">waarmee we geen verwerkersovereenkomst hebben afgesloten </t>
    </r>
  </si>
  <si>
    <t>Met externe dienstverleners (verwerkers) maken wij hierin uiteraard de nodige afspraken om de beveiliging van uw persoonsgegevens te waarborgen.</t>
  </si>
  <si>
    <t>Verstrekking aan derden - ontvangers</t>
  </si>
  <si>
    <t xml:space="preserve">Wij delen persoonsgegevens met de volgende externe partijen: </t>
  </si>
  <si>
    <r>
      <t>·</t>
    </r>
    <r>
      <rPr>
        <sz val="7"/>
        <color rgb="FF000000"/>
        <rFont val="Times New Roman"/>
        <family val="1"/>
      </rPr>
      <t xml:space="preserve">       </t>
    </r>
    <r>
      <rPr>
        <sz val="11"/>
        <color rgb="FF000000"/>
        <rFont val="Calibri"/>
        <family val="2"/>
      </rPr>
      <t>Overheidsdiensten (o.a. subsidiërende overheden, fiscale administraties, sociale zekerheidsinstanties, …)</t>
    </r>
  </si>
  <si>
    <r>
      <t>·</t>
    </r>
    <r>
      <rPr>
        <strike/>
        <sz val="7"/>
        <color rgb="FF000000"/>
        <rFont val="Times New Roman"/>
        <family val="1"/>
      </rPr>
      <t xml:space="preserve">       </t>
    </r>
    <r>
      <rPr>
        <sz val="11"/>
        <color rgb="FF000000"/>
        <rFont val="Calibri"/>
        <family val="2"/>
      </rPr>
      <t>Verzekeringsmaatschappij</t>
    </r>
  </si>
  <si>
    <t>Met deze partijen maken wij uiteraard de nodige afspraken om de beveiliging van uw persoonsgegevens te waarborgen en dat uw gegevens vertrouwelijk worden behandeld.</t>
  </si>
  <si>
    <r>
      <t>Verder zullen wij de door jou verstrekte gegevens niet aan andere</t>
    </r>
    <r>
      <rPr>
        <sz val="11"/>
        <color rgb="FFFFC000"/>
        <rFont val="Calibri"/>
        <family val="2"/>
      </rPr>
      <t xml:space="preserve"> </t>
    </r>
    <r>
      <rPr>
        <sz val="11"/>
        <color rgb="FF000000"/>
        <rFont val="Calibri"/>
        <family val="2"/>
      </rPr>
      <t xml:space="preserve">derden doorgeven tenzij dit wettelijk verplicht en toegestaan is. </t>
    </r>
  </si>
  <si>
    <t>Op geen enkel moment verkopen of verhuren wij uw persoonsgegevens aan derde partijen. Wij geven uw contactgegevens ook nooit door aan derden voor commerciële doeleinden.</t>
  </si>
  <si>
    <t>Wij kunnen persoonsgegevens wel delen met andere derden indien jij ons hier uitdrukkelijk toestemming voor geeft.  U heeft op elk moment het recht deze toestemming in te trekken, zonder dat dit afbreuk doet aan de rechtmatigheid van de verwerking voor de intrekking daarvan.</t>
  </si>
  <si>
    <t xml:space="preserve">Wij verstrekken geen persoonsgegevens aan partijen welke gevestigd zijn buiten de Europese Economische Ruimte.  </t>
  </si>
  <si>
    <t>Bewaartermijn</t>
  </si>
  <si>
    <r>
      <t>·</t>
    </r>
    <r>
      <rPr>
        <sz val="7"/>
        <color rgb="FF000000"/>
        <rFont val="Times New Roman"/>
        <family val="1"/>
      </rPr>
      <t xml:space="preserve">       </t>
    </r>
    <r>
      <rPr>
        <sz val="11"/>
        <color rgb="FF000000"/>
        <rFont val="Calibri"/>
        <family val="2"/>
      </rPr>
      <t>Persoons- en contactgegevens: maximaal 5 jaar na laatste inschrijving</t>
    </r>
  </si>
  <si>
    <r>
      <t>·</t>
    </r>
    <r>
      <rPr>
        <sz val="7"/>
        <color rgb="FF000000"/>
        <rFont val="Times New Roman"/>
        <family val="1"/>
      </rPr>
      <t xml:space="preserve">       </t>
    </r>
    <r>
      <rPr>
        <sz val="11"/>
        <color rgb="FF000000"/>
        <rFont val="Calibri"/>
        <family val="2"/>
      </rPr>
      <t>Medische gegevens bij kinderen tot 16 jaar: worden onmiddellijk verwijderd na beëindiging van het schooljaar of bij vroegtijdige uitschrijving van het betrokken kind.</t>
    </r>
  </si>
  <si>
    <t>Beveiliging van de gegevens</t>
  </si>
  <si>
    <t>Wij hebben passende technische en organisatorische maatregelen genomen om uw persoonsgegevens te beschermen tegen onrechtmatige toegang, gebruik, verlies of openbaarmaking. (…inbreuken, verlies en onrechtmatige verwerking…)</t>
  </si>
  <si>
    <t>Zo hebben we bijvoorbeeld de volgende maatregelen genomen:</t>
  </si>
  <si>
    <r>
      <t>o</t>
    </r>
    <r>
      <rPr>
        <sz val="7"/>
        <color rgb="FF000000"/>
        <rFont val="Times New Roman"/>
        <family val="1"/>
      </rPr>
      <t xml:space="preserve">   </t>
    </r>
    <r>
      <rPr>
        <sz val="11"/>
        <color rgb="FF000000"/>
        <rFont val="Calibri"/>
        <family val="2"/>
      </rPr>
      <t>De verwerkingsverantwoordelijke (=coördinator) voor alle gegevens van alle leden</t>
    </r>
  </si>
  <si>
    <r>
      <t>o</t>
    </r>
    <r>
      <rPr>
        <sz val="7"/>
        <color rgb="FF000000"/>
        <rFont val="Times New Roman"/>
        <family val="1"/>
      </rPr>
      <t xml:space="preserve">   </t>
    </r>
    <r>
      <rPr>
        <sz val="11"/>
        <color rgb="FF000000"/>
        <rFont val="Calibri"/>
        <family val="2"/>
      </rPr>
      <t>De lesgever voor de gegevens van uitsluitend zijn/haar leden</t>
    </r>
  </si>
  <si>
    <r>
      <t>o</t>
    </r>
    <r>
      <rPr>
        <sz val="7"/>
        <color rgb="FF000000"/>
        <rFont val="Times New Roman"/>
        <family val="1"/>
      </rPr>
      <t xml:space="preserve">   </t>
    </r>
    <r>
      <rPr>
        <sz val="11"/>
        <color rgb="FF000000"/>
        <rFont val="Calibri"/>
        <family val="2"/>
      </rPr>
      <t>De ouders voor gegevens van de ingeschreven gezinsleden</t>
    </r>
  </si>
  <si>
    <r>
      <t>o</t>
    </r>
    <r>
      <rPr>
        <sz val="7"/>
        <color rgb="FF000000"/>
        <rFont val="Times New Roman"/>
        <family val="1"/>
      </rPr>
      <t xml:space="preserve">   </t>
    </r>
    <r>
      <rPr>
        <sz val="11"/>
        <color rgb="FF000000"/>
        <rFont val="Calibri"/>
        <family val="2"/>
      </rPr>
      <t>Het lid voor de gegevens van zichzelf</t>
    </r>
  </si>
  <si>
    <r>
      <t>•</t>
    </r>
    <r>
      <rPr>
        <sz val="7"/>
        <color rgb="FF4F81BD"/>
        <rFont val="Times New Roman"/>
        <family val="1"/>
      </rPr>
      <t xml:space="preserve">      </t>
    </r>
    <r>
      <rPr>
        <sz val="11"/>
        <color rgb="FF000000"/>
        <rFont val="Calibri"/>
        <family val="2"/>
      </rPr>
      <t>We hanteren een gebruikersnaam en wachtwoordbeleid op al onze systemen;</t>
    </r>
  </si>
  <si>
    <r>
      <t>•</t>
    </r>
    <r>
      <rPr>
        <sz val="7"/>
        <color rgb="FF4F81BD"/>
        <rFont val="Times New Roman"/>
        <family val="1"/>
      </rPr>
      <t xml:space="preserve">      </t>
    </r>
    <r>
      <rPr>
        <sz val="11"/>
        <color rgb="FF000000"/>
        <rFont val="Calibri"/>
        <family val="2"/>
      </rPr>
      <t>Bij nieuwe projecten die mogelijks een impact kunnen hebben op uw privacy wordt een uitgebreide analyse gedaan om uw rechten, de veiligheid en bescherming van uw persoonsgegevens te garanderen.</t>
    </r>
  </si>
  <si>
    <t>Mocht zich er toch een incident voordoen waarbij uw gegevens betrokken zijn, dan wordt u persoonlijk verwittigd in de door de wet voorziene omstandigheden.</t>
  </si>
  <si>
    <t>Uw rechten omtrent uw gegevens</t>
  </si>
  <si>
    <r>
      <t xml:space="preserve">U heeft recht van </t>
    </r>
    <r>
      <rPr>
        <b/>
        <sz val="11"/>
        <color rgb="FF000000"/>
        <rFont val="Calibri"/>
        <family val="2"/>
      </rPr>
      <t>inzage en kopie</t>
    </r>
    <r>
      <rPr>
        <sz val="11"/>
        <color rgb="FF000000"/>
        <rFont val="Calibri"/>
        <family val="2"/>
      </rPr>
      <t xml:space="preserve"> van de persoonsgegevens die op u betrekking hebben.</t>
    </r>
  </si>
  <si>
    <r>
      <t xml:space="preserve">U heeft recht op </t>
    </r>
    <r>
      <rPr>
        <b/>
        <sz val="11"/>
        <color rgb="FF000000"/>
        <rFont val="Calibri"/>
        <family val="2"/>
      </rPr>
      <t>verbetering en aanvulling</t>
    </r>
    <r>
      <rPr>
        <sz val="11"/>
        <color rgb="FF000000"/>
        <rFont val="Calibri"/>
        <family val="2"/>
      </rPr>
      <t xml:space="preserve"> wanneer uw gegevens onjuist of onvolledig zijn.</t>
    </r>
  </si>
  <si>
    <r>
      <t xml:space="preserve">U heeft het </t>
    </r>
    <r>
      <rPr>
        <b/>
        <sz val="11"/>
        <color rgb="FF000000"/>
        <rFont val="Calibri"/>
        <family val="2"/>
      </rPr>
      <t>recht op gegevenswissing (verwijdering)</t>
    </r>
    <r>
      <rPr>
        <sz val="11"/>
        <color rgb="FF000000"/>
        <rFont val="Calibri"/>
        <family val="2"/>
      </rPr>
      <t xml:space="preserve"> van de persoonsgegevens welke wij van u ontvangen hebben, en die niet langer strikt noodzakelijk zijn voor de doeleinden waarvoor ze werden verwerkt. Wij behouden ons wel het recht voor te bepalen of uw verzoek gerechtvaardigd is.</t>
    </r>
  </si>
  <si>
    <t>U heeft het recht op beperking van gegevensverwerking: indien u bezwaar heeft tegen de verwerking van bepaalde gegevens, kan u vragen om deze verwerking te stoppen.</t>
  </si>
  <si>
    <t xml:space="preserve">Tevens kunt u bezwaar (verzet) maken tegen de manier waarop bepaalde persoonsgegevens van u verwerkt worden.  Zo heeft u het recht u te verzetten tegen het gebruik van je persoonsgegevens voor direct marketing-doeleinden (via uitschrijfmogelijkheden in e-mails) </t>
  </si>
  <si>
    <t xml:space="preserve">Ook heeft u het recht om de door u verstrekte gegevens door ons te laten overdragen aan uzelf of in opdracht van u direct aan een andere partij. </t>
  </si>
  <si>
    <t xml:space="preserve">Via het adres bovenaan deze privacyverklaring kan je ons contacteren om uw rechten uit te oefenen, vergezeld van een motivatie voor uw vraag.  </t>
  </si>
  <si>
    <t>Wij kunnen u vragen om u te legitimeren voordat wij gehoor kunnen geven aan voornoemde verzoeken</t>
  </si>
  <si>
    <t>Er worden geen enkele categorie van personen onderworpen aan eender welke vorm van geautomatiseerde besluitvorming of profilering.</t>
  </si>
  <si>
    <t>Klachten</t>
  </si>
  <si>
    <t xml:space="preserve">Mocht u een klacht hebben over de verwerking van uw persoonsgegevens of over de uitoefening van uw rechten dan vragen wij u hierover direct contact met ons op te nemen. </t>
  </si>
  <si>
    <t>U heeft altijd het recht een klacht in te dienen bij de toezichthoudende autoriteit op het gebied van privacybescherming:</t>
  </si>
  <si>
    <t>Gegevensbeschermingsautoriteit (GBA)</t>
  </si>
  <si>
    <t>Drukpersstraat 35, 1000 Brussel</t>
  </si>
  <si>
    <r>
      <t xml:space="preserve">E: </t>
    </r>
    <r>
      <rPr>
        <sz val="11"/>
        <color rgb="FF000000"/>
        <rFont val="Calibri"/>
        <family val="2"/>
      </rPr>
      <t>commission@privacycommission.be</t>
    </r>
  </si>
  <si>
    <t xml:space="preserve">Wijzigingen aan onze privacyverklaring </t>
  </si>
  <si>
    <t>Blokfluit (45 min)</t>
  </si>
  <si>
    <t>Creatief Actief (75 min)</t>
  </si>
  <si>
    <t xml:space="preserve">Ik verklaar de privacyverklaring van Pro Musica gelezen te hebben en er mee in te stemmen. </t>
  </si>
  <si>
    <t>Privacyverklaring</t>
  </si>
  <si>
    <r>
      <t xml:space="preserve">Barokstrijkersensemble </t>
    </r>
    <r>
      <rPr>
        <b/>
        <i/>
        <sz val="8"/>
        <rFont val="Century Gothic"/>
        <family val="1"/>
      </rPr>
      <t>"Pro Musica"</t>
    </r>
  </si>
  <si>
    <t>donder/zaterdag</t>
  </si>
  <si>
    <t>Eveline d'Hanens</t>
  </si>
  <si>
    <r>
      <t>HA</t>
    </r>
    <r>
      <rPr>
        <sz val="6.5"/>
        <rFont val="Century Gothic"/>
        <family val="1"/>
      </rPr>
      <t xml:space="preserve"> (harp)</t>
    </r>
  </si>
  <si>
    <t>Nickelharpa</t>
  </si>
  <si>
    <r>
      <t>H-NH</t>
    </r>
    <r>
      <rPr>
        <sz val="6"/>
        <rFont val="Century Gothic"/>
        <family val="2"/>
        <charset val="238"/>
      </rPr>
      <t xml:space="preserve"> (nickelharpa)</t>
    </r>
  </si>
  <si>
    <t>&gt;10</t>
  </si>
  <si>
    <t>Bedrag dat teveel betaald werd of terugstorting bij geldige en tijdige uitschrijving</t>
  </si>
  <si>
    <r>
      <t>Muziekstudio (</t>
    </r>
    <r>
      <rPr>
        <b/>
        <sz val="8"/>
        <rFont val="Century Gothic"/>
        <family val="1"/>
      </rPr>
      <t>Something Else</t>
    </r>
    <r>
      <rPr>
        <sz val="8"/>
        <rFont val="Century Gothic"/>
        <family val="2"/>
        <charset val="238"/>
      </rPr>
      <t>)</t>
    </r>
  </si>
  <si>
    <t>OM1</t>
  </si>
  <si>
    <t>OM2</t>
  </si>
  <si>
    <t>Totaal Ensembles</t>
  </si>
  <si>
    <t>Wij wensen volgende gezinsleden in te schrijven voor ensemblespel</t>
  </si>
  <si>
    <t>OM3</t>
  </si>
  <si>
    <t>Afdeling Oude muziek</t>
  </si>
  <si>
    <t>Het totaalbedrag voor de afdeling oude muziek is</t>
  </si>
  <si>
    <t>Afdeling Workshops/ad hocactiviteiten</t>
  </si>
  <si>
    <r>
      <t>KLAV</t>
    </r>
    <r>
      <rPr>
        <sz val="6"/>
        <rFont val="Century Gothic"/>
        <family val="2"/>
        <charset val="238"/>
      </rPr>
      <t xml:space="preserve"> (klavecimbel)</t>
    </r>
  </si>
  <si>
    <t>Orgel</t>
  </si>
  <si>
    <t>Kleuterritmiek</t>
  </si>
  <si>
    <t>Alg muziekl L2</t>
  </si>
  <si>
    <t>Alg muziekl L3</t>
  </si>
  <si>
    <t>Alg muziekl LI</t>
  </si>
  <si>
    <t>Alg muziekl L4</t>
  </si>
  <si>
    <t>Alg muziekl L5</t>
  </si>
  <si>
    <t>Alg muziekl L6</t>
  </si>
  <si>
    <t>Alg muziekl VL2</t>
  </si>
  <si>
    <t>Gewogen volumekorting oude muziek</t>
  </si>
  <si>
    <t>uitkeringsgerechtigde volledig werkloze of personen ten laste daarvan (dan attest samenstelling gezin ook vereist)</t>
  </si>
  <si>
    <r>
      <t>Mogelijke specifieke kortingen</t>
    </r>
    <r>
      <rPr>
        <sz val="8"/>
        <rFont val="Century Gothic"/>
        <family val="1"/>
      </rPr>
      <t xml:space="preserve"> (in functie van het gezinshoofd)</t>
    </r>
  </si>
  <si>
    <t>personen met leefloon of personen ten laste daarvan (dan attest samenstelling gezin ook vereist)</t>
  </si>
  <si>
    <t>attest: FOD of rekeninguittreksel tegemoetkoming of European disability card</t>
  </si>
  <si>
    <t>attest: ziekteverzekering met vermelding 66% of attest RIZIV met vermelding art. 100 of attest FOD vermindering verdienvermogen</t>
  </si>
  <si>
    <r>
      <t xml:space="preserve">specifieke korting (zie hierboven ) maar dan enkel per aangeduid gezinslid (attest nodig per gezinslid), </t>
    </r>
    <r>
      <rPr>
        <b/>
        <sz val="8"/>
        <rFont val="Century Gothic"/>
        <family val="1"/>
      </rPr>
      <t>opgelet:</t>
    </r>
    <r>
      <rPr>
        <sz val="8"/>
        <rFont val="Century Gothic"/>
        <family val="2"/>
        <charset val="238"/>
      </rPr>
      <t xml:space="preserve"> dit is niet cumuleerbaar met de specifieke kortingen in functie van het gezinshoofd</t>
    </r>
  </si>
  <si>
    <t>personen met 66% arbeidsongeschiktheid - mindervaliditeit of personen ten laste (met attest samenstelling gezin)</t>
  </si>
  <si>
    <t>personen die erkend zijn als gehandicapte en een vergoeding van de Federale Overheidsdienst Sociale Zekerheid (FOD SZ) ontvangen, of personen ten laste (met attest samenstelling gezin)</t>
  </si>
  <si>
    <t>begunstigde verhoogde kinderbijslag (66%)</t>
  </si>
  <si>
    <t>gezinsvervangend tehuis , MPI of pleeggezin</t>
  </si>
  <si>
    <t>verklaring directie van tehuis of instelling, beschikkend gedeelte van het vonnis</t>
  </si>
  <si>
    <t>attest OCMW uitgereikt in september</t>
  </si>
  <si>
    <t>attest ‘vermindering deeltijds kunstonderwijs’ door RVA/VDAB uitgereikt – gedateerd in september - attest van de vakbond is niet geldig</t>
  </si>
  <si>
    <t>Soort</t>
  </si>
  <si>
    <t>erkend politiek vluchteling</t>
  </si>
  <si>
    <t>attest Commisariaat-Generaal voor Vluchtelingen en Staatslozen; bewijs van inschrijvingen in het vreemdelingenregister (nationaliteit vluchteling) van de gemeente waar de leerling verblijft; copie identiteitsbewijs voor vreemdelingen</t>
  </si>
  <si>
    <t>begunstigde verhoogde verzekeringstegemoetkoming</t>
  </si>
  <si>
    <t>attest ziekenfonds; uitpas met kansenstatuut</t>
  </si>
  <si>
    <t>inkomensgaratie ouderen of rentebijslag</t>
  </si>
  <si>
    <t>attest OCMW of pensioendienst</t>
  </si>
  <si>
    <t>In aanmerking te nemen voor gezinskorting</t>
  </si>
  <si>
    <t>Gevraagde attesten</t>
  </si>
  <si>
    <t>Vermindering volgens speciaal statuut (gezin)</t>
  </si>
  <si>
    <t>Vermindering volgens speciaal statuut (gezinslid)</t>
  </si>
  <si>
    <t>Oude muziek</t>
  </si>
  <si>
    <t>Oude Muziek</t>
  </si>
  <si>
    <t>Huur lokaal</t>
  </si>
  <si>
    <t>Wij wensen het slagwerklokaal te huren gedurende het werkjaar (onder voorbehoud van beschikbaarheid)</t>
  </si>
  <si>
    <t>H3</t>
  </si>
  <si>
    <t>Als u ook voor een activiteit in de afdelingen Muziek of oude muziek wil inschrijven kan dit in het betreffende tabblad</t>
  </si>
  <si>
    <t>Als u ook voor een activiteit in de afdeling Oude muziek wil inschrijven of als u een instrument wil huren kan dit in het betreffende tabblad</t>
  </si>
  <si>
    <t>Ga hierna door naar het volgende tabblad om uw activiteit te kiezen</t>
  </si>
  <si>
    <t>§2. De dagelijkse leiding berust bij de coördinator.</t>
  </si>
  <si>
    <t>§2. De overgangen tussen de activiteiten (L1 – L6) gebeuren zo rustig mogelijk. Indien de begeleider om een of andere reden niet opdaagt, wordt gevraagd dat één van de leden vijf minuten na het begin van de activiteit de coördinator of de pedagogisch begeleider verwittigt.</t>
  </si>
  <si>
    <t>§2. Je begrijpt dat wie te laat komt de activiteiten stoort. Vertrek dus tijdig. Eenmaal zomaar te laat komen kan, tweemaal mag niet meer gebeuren, driemaal is te veel... Bij herhaling kan de begeleider de toegang tot de activiteit ontzeggen.</t>
  </si>
  <si>
    <t>§3. Wij begrijpen dat jongeren een gsm bij hebben om in geval van nood bereikbaar te zijn of hun ouders te kunnen bereiken. Het geluid van deze toestellen dient echter afgezet te worden en het is uiteraard uit den boze deze toestellen te gebruiken voor het voeren van gesprekken of zenden van berichtjes allerhande. Zulk gebruik stoort de activiteit en wij behouden ons het recht voor om de gesm dan ook af te nemen voor de duur van de activiteiten.</t>
  </si>
  <si>
    <t>§3. er dient over gewaakt te worden dat geen vuil (blik-, brik- en plastiekverpakkingen, papier, enz.) achterblijft in klassen, gangen of buiten. Alle vuilnis dient gesorteerd in de daartoe voorziene vuilnisbakken achtergelaten te worden.</t>
  </si>
  <si>
    <t>§4. het meubilair in lokalen en gangen dient met respect behandeld te worden. Er mogen geen krassen of kauwgom op schoolbanken en ander meubilair aangebracht worden.</t>
  </si>
  <si>
    <t xml:space="preserve">§6. De toegang voor de leden van PM tot de lokalen is altijd via de ingang aan de achterkant van het Huis Tabor. </t>
  </si>
  <si>
    <t>§7. Iedereen dient in de gemeenschappelijke ruimtes (trappen/gangen) de nodige stilte te bewaren.</t>
  </si>
  <si>
    <t>Algemeen</t>
  </si>
  <si>
    <t>Slagwerklokaal</t>
  </si>
  <si>
    <t>Vul naast de activiteit onder het bedoelde gezinslid X in, elke activiteit binnen een bepaald niveau moet afzonderlijk aangekruist worden. OPGELET: deze lessen worden enkel ingericht bij voldoende inschrijvingen</t>
  </si>
  <si>
    <t>Barokviool</t>
  </si>
  <si>
    <t>1 of 2</t>
  </si>
  <si>
    <t xml:space="preserve">Ik verklaar het reglement van Pro Musica gelezen te hebben en er mee in te stemmen. </t>
  </si>
  <si>
    <t xml:space="preserve">Het berekende bedrag dient uiterlijk voor de tweede activiteit na inschrijving overschreven te worden op rekening van Pro Musica (zie hierboven). </t>
  </si>
  <si>
    <t xml:space="preserve">Onderhavig document dient, na opgeslagen te zijn onder de hierboven vermelde bestandsnaam, als bijlage via e-mail gestuurd te worden naar </t>
  </si>
  <si>
    <t>Betaling vtbKultuur</t>
  </si>
  <si>
    <t>vtbKultuur</t>
  </si>
  <si>
    <t>Saldo (lidmaatschapvtbKultuur)</t>
  </si>
  <si>
    <r>
      <t xml:space="preserve">Betaling </t>
    </r>
    <r>
      <rPr>
        <sz val="8"/>
        <rFont val="Century Gothic"/>
        <family val="2"/>
        <charset val="238"/>
      </rPr>
      <t>(lesgelden)</t>
    </r>
  </si>
  <si>
    <t>AML V (60 min)</t>
  </si>
  <si>
    <t>Kleuterinitiatie (60 min)</t>
  </si>
  <si>
    <t>AML (60 min)</t>
  </si>
  <si>
    <t xml:space="preserve">lid sinds </t>
  </si>
  <si>
    <t>heeft dezelfde les vorig schooljaar gevolgd</t>
  </si>
  <si>
    <t>AML +12</t>
  </si>
  <si>
    <t>(De groepsactiviteiten worden enkel ingericht indien er voldoende inschrijvingen zijn)</t>
  </si>
  <si>
    <r>
      <rPr>
        <b/>
        <sz val="8"/>
        <rFont val="Century Gothic"/>
        <family val="1"/>
      </rPr>
      <t>ORG</t>
    </r>
    <r>
      <rPr>
        <sz val="6"/>
        <rFont val="Century Gothic"/>
        <family val="1"/>
      </rPr>
      <t xml:space="preserve"> (orgel)</t>
    </r>
  </si>
  <si>
    <t xml:space="preserve">Dit tabblad dient om te peilen naar jullie tevredenheid over de maatregelenen die door PM werden genomen om oplossingen te bieden aan de Covid-19 crisis. </t>
  </si>
  <si>
    <t>Leerkracht</t>
  </si>
  <si>
    <t>Cov-1</t>
  </si>
  <si>
    <t>Zijn er door de leerkracht online lessen aangeboden?(JA/NEE)</t>
  </si>
  <si>
    <t>Bent u op dit aanbod ingegaan? (JA/NEE)</t>
  </si>
  <si>
    <t>Zo ja, hoeveel online lessen zijn er geweest? (aantal)</t>
  </si>
  <si>
    <t>Waren deze online lessen, rekening houdender met de omstandigheden, enigszins gelijkwaardig aan de gewone lessen? (JA/NEE)</t>
  </si>
  <si>
    <t>Heeft de leerkracht vanaf 8/6 aangeboden om nog gewone lessen te geven? (JA/NEE)</t>
  </si>
  <si>
    <t>Voor de activiteiten AML kunnen werkboeken worden gebruikt, deze worden door PM aangekocht en doorgerekend.</t>
  </si>
  <si>
    <t>Zo ja, hoeveel gewone heeft hij gegeven in juni? (aantal)</t>
  </si>
  <si>
    <t>Heeft u zelf beslist om geen gewone lessen in hjuni te volgen? (JA/NEE)</t>
  </si>
  <si>
    <t>Wenst u een compensatie voor de gemiste lessen tijdens de Covid-19 crisis bij herinschrijving voor dezelfde les of schenkt u deze compensatie aan PM? (JA(ik wens compensatie)/NEE(ik schenk dit aan PM)</t>
  </si>
  <si>
    <t>Cov-2</t>
  </si>
  <si>
    <t>Cov-2.1</t>
  </si>
  <si>
    <t>Cov-2.2</t>
  </si>
  <si>
    <t>Cov-2.3</t>
  </si>
  <si>
    <t>Cov-2.4</t>
  </si>
  <si>
    <t>Cov-2.5</t>
  </si>
  <si>
    <t>Cov-2.4a</t>
  </si>
  <si>
    <t>Cov-2.4b</t>
  </si>
  <si>
    <t>Cov-2.4c</t>
  </si>
  <si>
    <t>Cov-2.4d</t>
  </si>
  <si>
    <t>Cov-2.4e</t>
  </si>
  <si>
    <t>Cov-2.4f</t>
  </si>
  <si>
    <t>Cov-2.4g</t>
  </si>
  <si>
    <t>Cov-2.4h</t>
  </si>
  <si>
    <t>Cov-2.4i</t>
  </si>
  <si>
    <t>Cov-2.5a</t>
  </si>
  <si>
    <t>Cov-2.5b</t>
  </si>
  <si>
    <t>Cov-2.5c</t>
  </si>
  <si>
    <t>Cov-2.5d</t>
  </si>
  <si>
    <t>Cov-2.5e</t>
  </si>
  <si>
    <t>Cov-2.5f</t>
  </si>
  <si>
    <t>Cov-2.5g</t>
  </si>
  <si>
    <t>Cov-2.5h</t>
  </si>
  <si>
    <t>Cov-2.5i</t>
  </si>
  <si>
    <t>Cov-2.3a</t>
  </si>
  <si>
    <t>Cov-2.3b</t>
  </si>
  <si>
    <t>Cov-2.3c</t>
  </si>
  <si>
    <t>Cov-2.3d</t>
  </si>
  <si>
    <t>Cov-2.3e</t>
  </si>
  <si>
    <t>Cov-2.3f</t>
  </si>
  <si>
    <t>Cov-2.3i</t>
  </si>
  <si>
    <t>Cov-2.3h</t>
  </si>
  <si>
    <t>Cov-2.3g</t>
  </si>
  <si>
    <t>Cov-2.2a</t>
  </si>
  <si>
    <t>Cov-2.2b</t>
  </si>
  <si>
    <t>Cov-2.2c</t>
  </si>
  <si>
    <t>Cov-2.2d</t>
  </si>
  <si>
    <t>Cov-2.2e</t>
  </si>
  <si>
    <t>Cov-2.2f</t>
  </si>
  <si>
    <t>Cov-2.2g</t>
  </si>
  <si>
    <t>Cov-2.2h</t>
  </si>
  <si>
    <t>Cov-2.2i</t>
  </si>
  <si>
    <t>Cov-2.1a</t>
  </si>
  <si>
    <t>Cov-2.1b</t>
  </si>
  <si>
    <t>Cov-2.1c</t>
  </si>
  <si>
    <t>Cov-2.1d</t>
  </si>
  <si>
    <t>Cov-2.1e</t>
  </si>
  <si>
    <t>Cov-2.1f</t>
  </si>
  <si>
    <t>Cov-2.1g</t>
  </si>
  <si>
    <t>Cov-2.1h</t>
  </si>
  <si>
    <t>Cov-2.1i</t>
  </si>
  <si>
    <t>Door Covid-19 zijn, er tussen 13/3 en 31/5, 8 lessen op dins- en donderdag, en 9 lessen op vrij- en zaterdag weggevallen, gelieve hieronder aan te geven in welke mate u hierdoor schade hebt ondervonden.</t>
  </si>
  <si>
    <t>Cov-3</t>
  </si>
  <si>
    <t>Geef hier je mening over de aanpak van de leerkracht van Pro Musica op gebied van aanbod aan onlinelessen, communicatie, maatregelen bij de voorzichtige herstart,…</t>
  </si>
  <si>
    <t>§1. Indien het totale bedrag aan bijdragen vóór de in het inschrijfformulier bepaalde datum voorafgaand aan het werkjaar wordt betaald, wordt er een vroegboekkorting toegekend.</t>
  </si>
  <si>
    <t>Heeft u zelf beslist om geen gewone lessen in juni te volgen? (JA/NEE)</t>
  </si>
  <si>
    <t>Andere instrumenten zijn op aanvraag</t>
  </si>
  <si>
    <r>
      <rPr>
        <sz val="8"/>
        <rFont val="Century Gothic"/>
        <family val="1"/>
      </rPr>
      <t>blokfluit "</t>
    </r>
    <r>
      <rPr>
        <b/>
        <i/>
        <sz val="8"/>
        <rFont val="Century Gothic"/>
        <family val="2"/>
        <charset val="238"/>
      </rPr>
      <t>Consort Pro Musica</t>
    </r>
    <r>
      <rPr>
        <sz val="8"/>
        <rFont val="Century Gothic"/>
        <family val="1"/>
      </rPr>
      <t>"</t>
    </r>
  </si>
  <si>
    <r>
      <t>gamba "</t>
    </r>
    <r>
      <rPr>
        <b/>
        <i/>
        <sz val="8"/>
        <rFont val="Century Gothic"/>
        <family val="1"/>
      </rPr>
      <t>Tiletum Consort"</t>
    </r>
  </si>
  <si>
    <t>Clipdance (60 min)</t>
  </si>
  <si>
    <t>ononderbroken lid sinds</t>
  </si>
  <si>
    <t>Covid</t>
  </si>
  <si>
    <t>Algemene muziekleer volwassenen</t>
  </si>
  <si>
    <t>Opgelet: hieronder slechts 1 categorie invullen aub. Een eventuele korting is slechts geldig na indiening van het nodige attest.</t>
  </si>
  <si>
    <t>Motivatie</t>
  </si>
  <si>
    <r>
      <rPr>
        <b/>
        <sz val="8"/>
        <rFont val="Century Gothic"/>
        <family val="1"/>
      </rPr>
      <t>Beslissing Pro Musica</t>
    </r>
    <r>
      <rPr>
        <sz val="8"/>
        <rFont val="Century Gothic"/>
        <family val="1"/>
      </rPr>
      <t xml:space="preserve"> m.b.t. de aangevraagde Covid-19 korting</t>
    </r>
  </si>
  <si>
    <r>
      <rPr>
        <b/>
        <sz val="8"/>
        <rFont val="Century Gothic"/>
        <family val="1"/>
      </rPr>
      <t>Kortingsbedrag</t>
    </r>
    <r>
      <rPr>
        <sz val="8"/>
        <rFont val="Century Gothic"/>
        <family val="1"/>
      </rPr>
      <t xml:space="preserve"> dat werd toegekend</t>
    </r>
  </si>
  <si>
    <t>attest: FOD met vermelding 4% zelfredzaamheid, attest kinderbijslagfonds, attest federaal agentschap kinderbijslag</t>
  </si>
  <si>
    <t>Datum beslissing</t>
  </si>
  <si>
    <t/>
  </si>
  <si>
    <t>Art. 13: Maatregelen die door de diverse overheden genomen worden bij het uitbreken van een pandemie</t>
  </si>
  <si>
    <t xml:space="preserve">Tijdens zulke perioden </t>
  </si>
  <si>
    <t xml:space="preserve">   - indien samenspellessen van overheidswege niet mogen doorgaan zullen deze niet vervangen worden door online lessen.</t>
  </si>
  <si>
    <t xml:space="preserve">   - dient iedereen zich te houden aan de op dat moment uitgevaardigde maatregelen (gebruk mondmaskers, handgel, plexischermen, koorts meten bij aankomst, …</t>
  </si>
  <si>
    <t xml:space="preserve">   -    11 november</t>
  </si>
  <si>
    <t xml:space="preserve">   -   In de loop van het werkjaar kunnen verschillende optredens georganiseerd worden. Deze kunnen plaatshebben op zater- en/of zondagen. De leden worden gevraagd om hieraan deel te nemen.</t>
  </si>
  <si>
    <t>§1. Wij dienen iedereen erop te wijzen dat op de wegen voor de schooltoegangen het algemeen verkeersreglement geldt. Mogen wij dan ook iedereen hierbij vragen om dit reglement strikt toe te passen en niet te parkeren/stationeren op fietspaden en andere verboden plaatsen.</t>
  </si>
  <si>
    <t>§2. Het is eveneens verboden voor onze minderjarige leden het domein te verlaten tijdens pauzes tussen verschillende activiteiten.</t>
  </si>
  <si>
    <t>§1. Wij dulden geen geen enkele vorm van perstgedrag. Indien u merkt dat uw kind(ere) thuiskomen na het slachtoffer te zijn geweest van pestgedrag vragen wij jullie om ons dit te melden. Dit kan via een telefoontje, een bezoek aan ons secretariaat of een mailtje. Wij zullen alle nodige maatregelen nemen om dit te doen stoppen.</t>
  </si>
  <si>
    <t>§2. Wij ijveren er ook voor dat er geen vandalisme of diefstal is. Dat moet kunnen! Houd daarom zo veel mogelijk je portefeuille bij je. Reageer onmiddellijk bij de aanwezige begeleider of coördinator, wanneer je het verlies of de beschadiging van iets waardevols vaststelt. En voornamelijk : kijk de andere kant niet uit als je een medelid iets ziet stelen of beschadigen. Spreek hem aan, wijs hem terecht, want de volgende keer zijn jouw eigendommen aan de beurt. Je klikt niet, als je de begeleider of coördinator, desnoods anoniem, op de hoogte brengt. Je getuigt wel van grote moed én gevoel voor verantwoordelijkheid. Solidariteit noemen we dat. Dat moeten wij, leden en begeleiders, van PM vzw beslist kunnen opbrengen. Zo kunnen wij een vereniging zonder vandalisme of diefstal worden. Wij zijn er tevens fier op dat in PM vzw racisme geen kans krijgt.</t>
  </si>
  <si>
    <t>§1. Biji PM zijn er geen examens</t>
  </si>
  <si>
    <t>§2. PM vzw maakt geen gebruik van een puntensysteem, onze begeleiders kunnen altijd bevraagd worden over de vorderingen van uw kind(eren)</t>
  </si>
  <si>
    <t>§1. De gegevens die vermeld worden in het inschrijfformulier worden in een door ons beheerde databank opgenomen. Deze databank is niet toegankelijk voor derden, wij geven uw gegevens ook niet door aan derden. U kunt altijd de gegevens, die wij van u bewaren, opvragen.</t>
  </si>
  <si>
    <t>§2. Er worden tijdens onze activiteiten regelmatig foto's en/of filmpjes gemaakt. U gaat akkoord dat wij deze foto's/filmpjes gebruiken voor publicitaire doeleinden (folder/website/facebook/etc)</t>
  </si>
  <si>
    <t>§1. PM houdt zich bij het uitbreken van een pandemie volledig aan de richtlijnen die door de verschillende overheden uitgevaardigd worden.</t>
  </si>
  <si>
    <t>§4. Onze privacyverkaring is hier te vinden</t>
  </si>
  <si>
    <t>e-mail: info@promusica-ateliers.be</t>
  </si>
  <si>
    <t xml:space="preserve">   - kunnen alle derden (ouders, grootouders, vrienden, …) een absoluut verbod krijgen om de gebouwen die door PM gebruikt worden te betreden.</t>
  </si>
  <si>
    <t xml:space="preserve">   - kan het gebeuren dat er tijdens een periode geen face-to-face lessen gegeven kunnen worden.</t>
  </si>
  <si>
    <t xml:space="preserve">   - in voorkomend geval worden er voor individuele lessen en theoretische groepslessen (algemene muziekleer) online lessen aangeboden door de leerkrachten. </t>
  </si>
  <si>
    <t xml:space="preserve">   - indien groepslessen niet mogen doorgaan worden zeker de kleuteractiviteiten geschrapt, aan de kleutergroep kunnen wij geen onlinelessen aanbieden. </t>
  </si>
  <si>
    <t>$2. Indien wij gedurende een periode geen lessen kunnen geven zullen wij trachten die in te halen tijdens de komende schoolvakanties. Online lessen worden wel beschouwd als volwaardige lessen.</t>
  </si>
  <si>
    <t>§3. Indien er lessen door overmacht niet op de normale manier kunnen gegeven worden kan/zal PM niet overgaan tot enige terugbetaling, noch zal er een krtiing voorzien worden bij inschrijving voor het volgend schooljaar. Hetzelfde geldt voor leerlingen die niet ingaan op ons online aanbod.</t>
  </si>
  <si>
    <t>Art. 14: Akkoordverklaring</t>
  </si>
  <si>
    <t>Door dit formulier in te sturen gaan jullie volledig akkoord met onderhavig PM-reglement</t>
  </si>
  <si>
    <t>§3. Voor specifieke activiteiten kan ook uitgeweken worden naar andere locaties binnen of buiten Tielt.</t>
  </si>
  <si>
    <t>Geef hier je mening over de algemene aanpak van Pro Musica tijdens het tweede Covid 19 schooljaar op gebied van aanbod, communicatie, maatregelen bij voorzichtige herstart,…</t>
  </si>
  <si>
    <t>Activiteit/Instrument</t>
  </si>
  <si>
    <r>
      <t xml:space="preserve">Ik wens dat PM onderzoekt of ik voor de huidige inschrijving(en) van een </t>
    </r>
    <r>
      <rPr>
        <b/>
        <sz val="8"/>
        <rFont val="Century Gothic"/>
        <family val="1"/>
      </rPr>
      <t>-13-jarige</t>
    </r>
    <r>
      <rPr>
        <sz val="8"/>
        <rFont val="Century Gothic"/>
        <family val="1"/>
      </rPr>
      <t xml:space="preserve"> een mogelijke korting kan krijgen </t>
    </r>
    <r>
      <rPr>
        <b/>
        <sz val="8"/>
        <rFont val="Century Gothic"/>
        <family val="1"/>
      </rPr>
      <t>(JA</t>
    </r>
    <r>
      <rPr>
        <sz val="8"/>
        <rFont val="Century Gothic"/>
        <family val="1"/>
      </rPr>
      <t>, ik vraag korting) of ik steun PM in deze moeilijke periode en zie af van enige korting (</t>
    </r>
    <r>
      <rPr>
        <b/>
        <sz val="8"/>
        <rFont val="Century Gothic"/>
        <family val="1"/>
      </rPr>
      <t>NEE</t>
    </r>
    <r>
      <rPr>
        <sz val="8"/>
        <rFont val="Century Gothic"/>
        <family val="1"/>
      </rPr>
      <t>, ik vraag geen korting)</t>
    </r>
  </si>
  <si>
    <t>Oude muziek Masterclass (30 min): instrument</t>
  </si>
  <si>
    <t>CPM zonder coaching</t>
  </si>
  <si>
    <t>Samenspel</t>
  </si>
  <si>
    <t>vtbKultuur ProMusica²</t>
  </si>
  <si>
    <t>Vroegboekkorting</t>
  </si>
  <si>
    <t>2de lid</t>
  </si>
  <si>
    <t>3de lid</t>
  </si>
  <si>
    <t>4de lid</t>
  </si>
  <si>
    <t>5de lid</t>
  </si>
  <si>
    <t>per schijf van</t>
  </si>
  <si>
    <t>&gt;2 &lt;3</t>
  </si>
  <si>
    <t>&gt;3 &lt;4</t>
  </si>
  <si>
    <t>&gt;4 &lt;7</t>
  </si>
  <si>
    <t>&gt;7 &lt;10</t>
  </si>
  <si>
    <t>AML</t>
  </si>
  <si>
    <t>Algemene muziekleer (notenleer)</t>
  </si>
  <si>
    <t>heeft dezelfde les vorig schooljaar gevolgd, zet een x</t>
  </si>
  <si>
    <t>x</t>
  </si>
  <si>
    <t>Volumekorting per gezin</t>
  </si>
  <si>
    <t>Gezinstotaal Muziek</t>
  </si>
  <si>
    <t>Gezinstotaal Oude Muziek</t>
  </si>
  <si>
    <t>Gezinstotaal Woord</t>
  </si>
  <si>
    <t>Gezinstotaal Dans</t>
  </si>
  <si>
    <t>Volumekorting Oude Muziek</t>
  </si>
  <si>
    <t>Totaal Masterclasses individueel</t>
  </si>
  <si>
    <t>Masterclasses Individuele lessen</t>
  </si>
  <si>
    <t>Masterclass Ensemble</t>
  </si>
  <si>
    <t>Totaal Masterclass ensemble</t>
  </si>
  <si>
    <t>Totaal te betalen</t>
  </si>
  <si>
    <t>Combinatiekorting (individuele lessen/groepslessen-samenstel)</t>
  </si>
  <si>
    <t>Combinatiekorting (individuele lessen/groepslessen-samenstel) Oude Muziek</t>
  </si>
  <si>
    <t>Combinatie</t>
  </si>
  <si>
    <t>Combi individuele les/groepsles-samenspel</t>
  </si>
  <si>
    <t>Gewoon</t>
  </si>
  <si>
    <t>Combinatie gezin</t>
  </si>
  <si>
    <t>Combinatie Oude Muziek</t>
  </si>
  <si>
    <t>Combinatiekorting Oude Muziek</t>
  </si>
  <si>
    <t>werner.mareels@promusica-ateliers.be</t>
  </si>
  <si>
    <t>AfdelingOude  Muziek</t>
  </si>
  <si>
    <t>PF</t>
  </si>
  <si>
    <t>Panfluit</t>
  </si>
  <si>
    <t>KVK:  0462.672.083</t>
  </si>
  <si>
    <t>correspondentie: Stationsplein 1 bus 8, 8700 Tielt</t>
  </si>
  <si>
    <t>zetel: Vlaanderen</t>
  </si>
  <si>
    <t>werking: Huis Tabor, Kortrijkstraat 17/Patersdreef 2, 8700 Tielt</t>
  </si>
  <si>
    <t>Pro Musica Tielt, vzw</t>
  </si>
  <si>
    <t>ateliers voor muziek, woord en dans</t>
  </si>
  <si>
    <t>H-Sopraanblokfluit</t>
  </si>
  <si>
    <t>H-Altblokfluit</t>
  </si>
  <si>
    <t>H-Fagot</t>
  </si>
  <si>
    <t>De waarborgen voor de gehuurde instrumenten zijn</t>
  </si>
  <si>
    <t>Het totaalbedrag aan waarborgen is</t>
  </si>
  <si>
    <r>
      <t>Zetel en correspondentieadres:</t>
    </r>
    <r>
      <rPr>
        <sz val="11"/>
        <color rgb="FF000000"/>
        <rFont val="Calibri"/>
        <family val="2"/>
      </rPr>
      <t xml:space="preserve"> Stationsplein 1 b8, 8700 Tielt</t>
    </r>
  </si>
  <si>
    <r>
      <t xml:space="preserve">Uw persoonsgegevens worden door </t>
    </r>
    <r>
      <rPr>
        <b/>
        <sz val="11"/>
        <color rgb="FF000000"/>
        <rFont val="Calibri"/>
        <family val="2"/>
      </rPr>
      <t>Pro Musica Tielt, vzw</t>
    </r>
    <r>
      <rPr>
        <sz val="11"/>
        <color rgb="FF000000"/>
        <rFont val="Calibri"/>
        <family val="2"/>
      </rPr>
      <t xml:space="preserve"> verwerkt ten behoeve van de volgende doeleinden en rechtsgronden:</t>
    </r>
  </si>
  <si>
    <r>
      <t>Pro Musica Tielt, vzw</t>
    </r>
    <r>
      <rPr>
        <sz val="11"/>
        <color rgb="FF000000"/>
        <rFont val="Calibri"/>
        <family val="2"/>
      </rPr>
      <t xml:space="preserve"> hecht veel waarde aan de bescherming van uw persoonsgegevens (en dat uw privacy wordt gerespecteerd).</t>
    </r>
  </si>
  <si>
    <r>
      <t xml:space="preserve">In deze privacyverklaring willen we heldere en transparante informatie geven over (welke gegevens we verzamelen) hoe wij omgaan met persoonsgegevens. Wij doen er alles aan om uw privacy te waarborgen en gaan daarom zorgvuldig om met persoonsgegevens. </t>
    </r>
    <r>
      <rPr>
        <b/>
        <sz val="11"/>
        <color rgb="FF000000"/>
        <rFont val="Calibri"/>
        <family val="2"/>
      </rPr>
      <t>Pro Musica Tielt, vzw</t>
    </r>
    <r>
      <rPr>
        <sz val="11"/>
        <color rgb="FF000000"/>
        <rFont val="Calibri"/>
        <family val="2"/>
      </rPr>
      <t xml:space="preserve"> houdt zich in alle gevallen aan de toepasselijke wet- en regelgeving, waaronder de Algemene Verordening Gegevensbescherming (Verordening EU 2016/679).  </t>
    </r>
  </si>
  <si>
    <t>PRIVACY VERKLARING van Pro Musica Tielt, vzw</t>
  </si>
  <si>
    <t>Versie 18-07-2022</t>
  </si>
  <si>
    <r>
      <t>·</t>
    </r>
    <r>
      <rPr>
        <sz val="7"/>
        <color rgb="FF000000"/>
        <rFont val="Times New Roman"/>
        <family val="1"/>
      </rPr>
      <t xml:space="preserve">       </t>
    </r>
    <r>
      <rPr>
        <sz val="11"/>
        <color rgb="FF000000"/>
        <rFont val="Calibri"/>
        <family val="2"/>
      </rPr>
      <t xml:space="preserve">Om te kunnen deelnemen aan de activiteiten van </t>
    </r>
    <r>
      <rPr>
        <b/>
        <sz val="11"/>
        <color rgb="FF000000"/>
        <rFont val="Calibri"/>
        <family val="2"/>
      </rPr>
      <t>Pro Musica Tielt, vzw</t>
    </r>
    <r>
      <rPr>
        <sz val="11"/>
        <color rgb="FF000000"/>
        <rFont val="Calibri"/>
        <family val="2"/>
      </rPr>
      <t>; (uitvoering overeenkomst)</t>
    </r>
  </si>
  <si>
    <r>
      <t>Pro Musica Tielt, vzw</t>
    </r>
    <r>
      <rPr>
        <sz val="11"/>
        <color rgb="FF000000"/>
        <rFont val="Calibri"/>
        <family val="2"/>
      </rPr>
      <t xml:space="preserve"> bewaart persoonsgegevens niet langer dan noodzakelijk voor het realiseren van het doel waarvoor deze zijn verstrekt, met in acht name van de termijn die noodzakelijk is om aan de wettelijke vereisten te voldoen (o.a. op gebied van boekhouding).  Bewaartermijnen kunnen evenwel per doel verschillen.</t>
    </r>
  </si>
  <si>
    <r>
      <t xml:space="preserve">Pro Musica Tielt, vzw </t>
    </r>
    <r>
      <rPr>
        <sz val="11"/>
        <color rgb="FF000000"/>
        <rFont val="Calibri"/>
        <family val="2"/>
      </rPr>
      <t xml:space="preserve">verbindt zich ertoe de gegevens niet langer bij te houden dan: </t>
    </r>
  </si>
  <si>
    <r>
      <t>·</t>
    </r>
    <r>
      <rPr>
        <sz val="7"/>
        <color rgb="FF000000"/>
        <rFont val="Times New Roman"/>
        <family val="1"/>
      </rPr>
      <t xml:space="preserve">       </t>
    </r>
    <r>
      <rPr>
        <sz val="11"/>
        <color rgb="FF000000"/>
        <rFont val="Calibri"/>
        <family val="2"/>
      </rPr>
      <t xml:space="preserve">Alle personen die namens </t>
    </r>
    <r>
      <rPr>
        <b/>
        <sz val="11"/>
        <color rgb="FF000000"/>
        <rFont val="Calibri"/>
        <family val="2"/>
      </rPr>
      <t>Pro Musica Tielt, vzw</t>
    </r>
    <r>
      <rPr>
        <sz val="11"/>
        <color rgb="FF000000"/>
        <rFont val="Calibri"/>
        <family val="2"/>
      </rPr>
      <t xml:space="preserve"> van uw gegevens kennis kunnen nemen, zijn gehouden aan geheimhouding daarvan. Deze kennisname tot uw gegevens zijn echter strikt beperkt tot:</t>
    </r>
  </si>
  <si>
    <r>
      <t>Pro Musica Tielt, vzw</t>
    </r>
    <r>
      <rPr>
        <sz val="11"/>
        <color rgb="FF000000"/>
        <rFont val="Calibri"/>
        <family val="2"/>
      </rPr>
      <t xml:space="preserve"> kan zijn privacyverklaring steeds aanpassen. Van deze wijziging zullen we een aankondiging doen op onze website. </t>
    </r>
  </si>
  <si>
    <t>Pro Musica handelt daarbij steeds in overeenstemming met de bepalingen van de Wet van 8 december 1992 tot bescherming van de persoonlijke levenssfeer ten opzichte van de verwerking van persoonsgegevens. Pro Musica Tielt, vzw verkoopt, ruilt of verhuurt geen persoonsgegevens aan bedrijven, tenzij wij u uitdrukkelijk om toestemming hebben gevraagd. U hebt steeds het recht op inzage of verbetering van uw gegevens. Bovendien kunt u op elk moment vragen dat uw persoongegevens uit ons databestand verwijderd worden. Het e-mailadres van zowel ouders als leden wordt gebruikt voor het versturen van nieuwsbrieven en mededelingen van PM. Foto's genomen tijdens activiteiten en evenementen kunnen gebruikt worden voor onze nieuwsbrieven alsook voor onze website.</t>
  </si>
  <si>
    <r>
      <t xml:space="preserve">Waarvoor dient dit formulier? </t>
    </r>
    <r>
      <rPr>
        <i/>
        <sz val="7"/>
        <rFont val="Century Gothic"/>
        <family val="2"/>
        <charset val="238"/>
      </rPr>
      <t xml:space="preserve">Dit formulier dient om alle belangstellende leden uit één gezin in te schrijven voor activiteiten van Pro Musica Tielt, vzw - ateliers voor muziek, woord end dans. Pro Musica Tielt, vzw respecteert uw privacy en verzamelt enkel de persoonsgegevens die op vrijwillige basis worden verstrekt. Deze gegevens zijn nodig voor de behandeling van uw inschrijving, voor de begeleiding tijdens het werkjaar en kunnen ook gebruikt worden voor statistieken. </t>
    </r>
  </si>
  <si>
    <t>lid Cultuursmakers</t>
  </si>
  <si>
    <t>lid Cultuursmakers | ProMusica²</t>
  </si>
  <si>
    <r>
      <t xml:space="preserve">ik wens lid te worden vanCultuursmakers via </t>
    </r>
    <r>
      <rPr>
        <b/>
        <sz val="8"/>
        <rFont val="Century Gothic"/>
        <family val="1"/>
      </rPr>
      <t>Cultuursmakers | ProMusica²</t>
    </r>
  </si>
  <si>
    <r>
      <rPr>
        <b/>
        <sz val="8"/>
        <rFont val="Century Gothic"/>
        <family val="1"/>
      </rPr>
      <t>BE07 7390 1723 3766</t>
    </r>
    <r>
      <rPr>
        <sz val="8"/>
        <rFont val="Century Gothic"/>
        <family val="1"/>
      </rPr>
      <t xml:space="preserve"> van </t>
    </r>
    <r>
      <rPr>
        <b/>
        <sz val="8"/>
        <rFont val="Century Gothic"/>
        <family val="1"/>
      </rPr>
      <t>Cultuursmakers | ProMusica²</t>
    </r>
  </si>
  <si>
    <t>Korting Cultuursmakers</t>
  </si>
  <si>
    <t>Korting Cultuursmakers | ProMusica²</t>
  </si>
  <si>
    <r>
      <rPr>
        <b/>
        <sz val="16"/>
        <rFont val="Century Gothic"/>
        <family val="1"/>
      </rPr>
      <t>Payconicq</t>
    </r>
    <r>
      <rPr>
        <b/>
        <sz val="12"/>
        <rFont val="Century Gothic"/>
        <family val="1"/>
      </rPr>
      <t xml:space="preserve">                                                                                                                                 Er kan betaald worden door de hiernaast getoonde QR-code te scannen, het te betalen bedrag in te vullen, uw betaalkaart te selecteren en uw pincode in te vullen.                                                                                                                                                 </t>
    </r>
  </si>
  <si>
    <t>Inschrijving na de herfstvakantie van het huidige werkjaar (in te vullen door PM)</t>
  </si>
  <si>
    <t>%</t>
  </si>
  <si>
    <t>aangepaste leeftijd</t>
  </si>
  <si>
    <t>Referentiedatum vroegboekkorting VEB</t>
  </si>
  <si>
    <t>Referentiedatum vroegboekkorting EB</t>
  </si>
  <si>
    <t>Correctiedatum vroegboekkorting VEB</t>
  </si>
  <si>
    <t>Correctiedatum vroegboekkorting EB</t>
  </si>
  <si>
    <t>Referentiedatum vroegboekkorting VB</t>
  </si>
  <si>
    <t>Correctiedatum vroegboekkorting VB</t>
  </si>
  <si>
    <t>Referentiedatum vroegboekkorting LK</t>
  </si>
  <si>
    <t>Correctiedatum vroegboekkorting LK</t>
  </si>
  <si>
    <t>Aantal</t>
  </si>
  <si>
    <t>Nieuw lid Cultuursmakers | ProMusica²</t>
  </si>
  <si>
    <t>De activiteiten gaan door op:</t>
  </si>
  <si>
    <t>§1. Het PMT-bestuur is de eigenlijke organisator van de activiteiten binnen de vzw. De leden van het bestuur zijn verantwoordelijk voor het beleid en de beleidsvorming en ze scheppen de noodzakelijke voorwaarden voor een goed verloop van de diverse activiteiten.</t>
  </si>
  <si>
    <t>PMT- en PMA-reglement</t>
  </si>
  <si>
    <t>§1. De leden dienen een vijftal minuten voor aanvang van de activiteiten aanwezig te zijn. De leden van de groepsactiviteiten (K2 – K3) wachten in de overdekte ruimte naast de inkomhal tot de begeleider hen komt halen.</t>
  </si>
  <si>
    <t xml:space="preserve">   - wordt het uurrooster indien nodig aangepast zodat we een kruising van leerlingen in de gang/trapzaal kunnen vermijden of om een onderscheid te maken die omwille van hun leeftijd toch in de lokalen mogen les volgen ediegenen die alleen maar online lessen kunnen krijgen.</t>
  </si>
  <si>
    <t>Maximaal in aanmerking te nemen korting wegens lidmaatschap van Cultuursmakers</t>
  </si>
  <si>
    <t>een kopie van je lidkaart is niet nodig</t>
  </si>
  <si>
    <t>voeg een kopie van je lidkaart van Cultuursmakers toe</t>
  </si>
  <si>
    <t>PVAK</t>
  </si>
  <si>
    <r>
      <t xml:space="preserve">er is </t>
    </r>
    <r>
      <rPr>
        <b/>
        <sz val="8"/>
        <rFont val="Century Gothic"/>
        <family val="1"/>
      </rPr>
      <t>geen</t>
    </r>
    <r>
      <rPr>
        <sz val="8"/>
        <rFont val="Century Gothic"/>
        <family val="1"/>
      </rPr>
      <t xml:space="preserve"> kopie van de lidkaart nodig, deze wordt u toegestuurd na ontvangst van de betaling; gelieve afzonderlijk </t>
    </r>
    <r>
      <rPr>
        <b/>
        <sz val="8"/>
        <rFont val="Century Gothic"/>
        <family val="1"/>
      </rPr>
      <t>30 EUR</t>
    </r>
    <r>
      <rPr>
        <sz val="8"/>
        <rFont val="Century Gothic"/>
        <family val="1"/>
      </rPr>
      <t xml:space="preserve"> over te schrijven op rekening:</t>
    </r>
  </si>
  <si>
    <t>De werking van PM vzw beperkt zich tot 30 activiteitenweken. Bij afwezigheden, door andere professionele verplichtingen, van onze begeleiders individueel instrument kunnen er uitzonderlijk op vrije dagen of na 1 juli toch activiteiten gegeven worden.</t>
  </si>
  <si>
    <t xml:space="preserve">   -    Afhankelijk van het jaarprogramma kunnen er vrije dagen zijn met O.L.H.Hemelvaart en/of Pinksteren. In principe moeten de 30 activiteiten voor juli gegeven worden.</t>
  </si>
  <si>
    <t>§1. er geldt een algemeen rookverbod op het domein van de ter beschikking gestelde infrastructuur. Dit is dus zowel binnen als buiten de gebouwen. Dit geldt zowel voor de leerlingen zelf als voor hun begeleiders/ouders</t>
  </si>
  <si>
    <t>Tielt, 01/06/2024</t>
  </si>
  <si>
    <r>
      <t xml:space="preserve">§3. PM voldoet aan de </t>
    </r>
    <r>
      <rPr>
        <b/>
        <sz val="10"/>
        <rFont val="Arial"/>
        <family val="2"/>
      </rPr>
      <t xml:space="preserve">GDPR </t>
    </r>
    <r>
      <rPr>
        <sz val="10"/>
        <rFont val="Arial"/>
        <family val="2"/>
      </rPr>
      <t xml:space="preserve">(Verordening (EU) 2016/679 van het Europees Parlement en de Raad van 27 april 2016 betreffende de bescherming van natuurlijke personen in verband met de verwerking van persoonsgegevens en betreffende het vrije verkeer van die gegevens en tot intrekking van Richtlijn 95/46/EG (algemene verordening gegevensbescherming)). Ook genoemd de </t>
    </r>
    <r>
      <rPr>
        <b/>
        <sz val="10"/>
        <rFont val="Arial"/>
        <family val="2"/>
      </rPr>
      <t>AVG</t>
    </r>
    <r>
      <rPr>
        <sz val="10"/>
        <rFont val="Arial"/>
        <family val="2"/>
      </rPr>
      <t>.</t>
    </r>
  </si>
  <si>
    <r>
      <t xml:space="preserve">§1. </t>
    </r>
    <r>
      <rPr>
        <b/>
        <sz val="10"/>
        <rFont val="Arial"/>
        <family val="2"/>
      </rPr>
      <t>Huis Tabor</t>
    </r>
    <r>
      <rPr>
        <sz val="10"/>
        <rFont val="Arial"/>
        <family val="2"/>
      </rPr>
      <t xml:space="preserve"> (voormalig Patersklooster), Kortrijkstraat 17/Patersdreef, Tielt</t>
    </r>
  </si>
  <si>
    <r>
      <t xml:space="preserve">§2. Bands: Voormalig </t>
    </r>
    <r>
      <rPr>
        <b/>
        <sz val="10"/>
        <rFont val="Arial"/>
        <family val="2"/>
      </rPr>
      <t>Sint-Paulusschooltje</t>
    </r>
    <r>
      <rPr>
        <sz val="10"/>
        <rFont val="Arial"/>
        <family val="2"/>
      </rPr>
      <t>, Fonteinestraat 21, Tielt</t>
    </r>
  </si>
  <si>
    <r>
      <t>§3. De werking van PM vzw is geen officieel erkende vorm van ‘onderwijs’ in de strikte zin van het woord. Net zoals in andere vormen van jeugdwerk en vrijetijdsbesteding wordt beroep gedaan op ervaren en bekwame medewerkers/begeleiders. Deze groep van begeleiders</t>
    </r>
    <r>
      <rPr>
        <b/>
        <sz val="10"/>
        <rFont val="Arial"/>
        <family val="2"/>
      </rPr>
      <t xml:space="preserve"> </t>
    </r>
    <r>
      <rPr>
        <sz val="10"/>
        <rFont val="Arial"/>
        <family val="2"/>
      </rPr>
      <t>staat in voor het goede verloop van de diverse activiteiten. Daarom wordt er naast schooljaren en leerkrachten of docenten ook gesproken over werkjaren en begeleiders.</t>
    </r>
  </si>
  <si>
    <r>
      <t xml:space="preserve">§2. Het totale bedrag moet voor de aanvang van de eerste les betaald worden. </t>
    </r>
    <r>
      <rPr>
        <b/>
        <sz val="10"/>
        <rFont val="Arial"/>
        <family val="2"/>
      </rPr>
      <t>Indien er niet tijdig betaald wordt kan de toegang tot de activiteiten ontzegd worden.</t>
    </r>
  </si>
  <si>
    <r>
      <t>§3. Bij laattijdige betaling wordt er</t>
    </r>
    <r>
      <rPr>
        <b/>
        <sz val="10"/>
        <rFont val="Arial"/>
        <family val="2"/>
      </rPr>
      <t xml:space="preserve"> een nalatigheidsvergoedin</t>
    </r>
    <r>
      <rPr>
        <sz val="10"/>
        <rFont val="Arial"/>
        <family val="2"/>
      </rPr>
      <t xml:space="preserve">g aangerekend. Deze bedraagt </t>
    </r>
    <r>
      <rPr>
        <b/>
        <sz val="10"/>
        <rFont val="Arial"/>
        <family val="2"/>
      </rPr>
      <t>1% van het achterstallige bedrag per begonnen maand</t>
    </r>
    <r>
      <rPr>
        <sz val="10"/>
        <rFont val="Arial"/>
        <family val="2"/>
      </rPr>
      <t xml:space="preserve"> en gaat in: of vanaf 1 oktober van het betrokken werkjaar of vanaf de eerste werkingsdag na een tussentijdse schoolvakantie</t>
    </r>
  </si>
  <si>
    <r>
      <t>§4. Er zal tevens een kost van 1</t>
    </r>
    <r>
      <rPr>
        <b/>
        <sz val="10"/>
        <rFont val="Arial"/>
        <family val="2"/>
      </rPr>
      <t>0 EUR als administratiekost</t>
    </r>
    <r>
      <rPr>
        <sz val="10"/>
        <rFont val="Arial"/>
        <family val="2"/>
      </rPr>
      <t xml:space="preserve"> aangerekend worden per, via mail, verstuurde herinnering. Deze herinneringen worden telkens de tweede werkdag van de maand opgemaakt, te beginnen vanaf de maand november van het lopende werkjaar.</t>
    </r>
  </si>
  <si>
    <r>
      <t xml:space="preserve">§1. </t>
    </r>
    <r>
      <rPr>
        <i/>
        <sz val="10"/>
        <rFont val="Arial"/>
        <family val="2"/>
      </rPr>
      <t>vrije dagen van het eerste trimester</t>
    </r>
  </si>
  <si>
    <r>
      <t xml:space="preserve">   -    Allerheiligenvakantie (vanaf de 1</t>
    </r>
    <r>
      <rPr>
        <vertAlign val="superscript"/>
        <sz val="10"/>
        <rFont val="Arial"/>
        <family val="2"/>
      </rPr>
      <t>ste</t>
    </r>
    <r>
      <rPr>
        <sz val="10"/>
        <rFont val="Arial"/>
        <family val="2"/>
      </rPr>
      <t xml:space="preserve"> zondag van deze schoolvakantie, als 1 november op de eerste zaterdag valt begint deze vakantieperiode al op vrijdag)</t>
    </r>
  </si>
  <si>
    <r>
      <t xml:space="preserve">   -    Kerstvakantie (vanaf de 1</t>
    </r>
    <r>
      <rPr>
        <vertAlign val="superscript"/>
        <sz val="10"/>
        <rFont val="Arial"/>
        <family val="2"/>
      </rPr>
      <t>ste</t>
    </r>
    <r>
      <rPr>
        <sz val="10"/>
        <rFont val="Arial"/>
        <family val="2"/>
      </rPr>
      <t xml:space="preserve"> zondag van deze schoolvakantie, als 25 december op de eerste zaterdag valt begint deze vakantieperiode al op vrijdag)</t>
    </r>
  </si>
  <si>
    <r>
      <t xml:space="preserve">§2. </t>
    </r>
    <r>
      <rPr>
        <i/>
        <sz val="10"/>
        <rFont val="Arial"/>
        <family val="2"/>
      </rPr>
      <t>vrije dagen van het tweede trimester</t>
    </r>
    <r>
      <rPr>
        <sz val="10"/>
        <rFont val="Arial"/>
        <family val="2"/>
      </rPr>
      <t xml:space="preserve"> </t>
    </r>
  </si>
  <si>
    <r>
      <t xml:space="preserve">    -    Krokusvakantie (vanaf 1</t>
    </r>
    <r>
      <rPr>
        <vertAlign val="superscript"/>
        <sz val="10"/>
        <rFont val="Arial"/>
        <family val="2"/>
      </rPr>
      <t>ste</t>
    </r>
    <r>
      <rPr>
        <sz val="10"/>
        <rFont val="Arial"/>
        <family val="2"/>
      </rPr>
      <t xml:space="preserve"> zondag)  </t>
    </r>
  </si>
  <si>
    <r>
      <t xml:space="preserve">    -    Paasvakantie (vanaf de 1</t>
    </r>
    <r>
      <rPr>
        <vertAlign val="superscript"/>
        <sz val="10"/>
        <rFont val="Arial"/>
        <family val="2"/>
      </rPr>
      <t>ste</t>
    </r>
    <r>
      <rPr>
        <sz val="10"/>
        <rFont val="Arial"/>
        <family val="2"/>
      </rPr>
      <t xml:space="preserve"> zondag)</t>
    </r>
  </si>
  <si>
    <r>
      <t>§3.</t>
    </r>
    <r>
      <rPr>
        <i/>
        <sz val="10"/>
        <rFont val="Arial"/>
        <family val="2"/>
      </rPr>
      <t xml:space="preserve"> vrije dagen van het derde trimester</t>
    </r>
  </si>
  <si>
    <r>
      <t xml:space="preserve">§4. </t>
    </r>
    <r>
      <rPr>
        <i/>
        <sz val="10"/>
        <rFont val="Arial"/>
        <family val="2"/>
      </rPr>
      <t>Optredens</t>
    </r>
  </si>
  <si>
    <r>
      <t xml:space="preserve">§4. Naast een creatieve vrijetijdsbesteding heeft PM vzw tot doel om via haar activiteiten de leden een degelijke vorming te geven. Storend gedrag van de leden kan dan ook niet. Indien de activiteit gestoord wordt door één of meerdere leden zal een </t>
    </r>
    <r>
      <rPr>
        <i/>
        <sz val="10"/>
        <rFont val="Arial"/>
        <family val="2"/>
      </rPr>
      <t>“Dit kan niet blaadje”</t>
    </r>
    <r>
      <rPr>
        <sz val="10"/>
        <rFont val="Arial"/>
        <family val="2"/>
      </rPr>
      <t xml:space="preserve"> meegegeven worden. Wij vragen dat dit blaadje ondertekend de week nadien terugbezorgd wordt. Bij herhaling kan het lid uitgesloten worden voor één of meerdere activiteiten.</t>
    </r>
  </si>
  <si>
    <r>
      <t xml:space="preserve">§1. Wij vragen dan ook met aandrang dat uitzonderlijke afwezigheden </t>
    </r>
    <r>
      <rPr>
        <b/>
        <sz val="10"/>
        <rFont val="Arial"/>
        <family val="2"/>
      </rPr>
      <t>voorafgaandelijk</t>
    </r>
    <r>
      <rPr>
        <sz val="10"/>
        <rFont val="Arial"/>
        <family val="2"/>
      </rPr>
      <t xml:space="preserve"> (dit is minimum 24 uur op voorhand) gemeld worden aan:</t>
    </r>
  </si>
  <si>
    <r>
      <t xml:space="preserve">§3. Onze leden moeten op de parking naast de inkom blijven tot ze afgehaald worden. </t>
    </r>
    <r>
      <rPr>
        <b/>
        <sz val="10"/>
        <color rgb="FFFF0000"/>
        <rFont val="Arial"/>
        <family val="2"/>
      </rPr>
      <t>Let wel: er is geen opvang voorzien voor of na de activiteiten.</t>
    </r>
  </si>
  <si>
    <t>inschrijfdatum (DD/MM/JJJJ)</t>
  </si>
  <si>
    <t>Referentiedatum vroegboekkorting LM</t>
  </si>
  <si>
    <t>Referentiedatum vroegboekkorting LEB</t>
  </si>
  <si>
    <t>Correctiedatum vroegboekkorting LEB</t>
  </si>
  <si>
    <t>Correctiedatum vroegboekkorting LM</t>
  </si>
  <si>
    <r>
      <rPr>
        <b/>
        <sz val="16"/>
        <rFont val="Century Gothic"/>
        <family val="1"/>
      </rPr>
      <t>Payconicq</t>
    </r>
    <r>
      <rPr>
        <b/>
        <sz val="12"/>
        <rFont val="Century Gothic"/>
        <family val="1"/>
      </rPr>
      <t xml:space="preserve">                                                                                                                                                     Ook het lidgeld voor Cultuursmakers | ProMusica² kan betaald worden door de hiernaast getoonde QR-code te scannen, het te betalen bedrag (30 EUR) in te vullen, uw betaalkaart te selecteren en uw pincode in te vullen.</t>
    </r>
  </si>
  <si>
    <t>H-Hobo</t>
  </si>
  <si>
    <t>H-Dwarsfluit</t>
  </si>
  <si>
    <r>
      <t xml:space="preserve">W-GIT </t>
    </r>
    <r>
      <rPr>
        <sz val="6"/>
        <rFont val="Century Gothic"/>
        <family val="2"/>
        <charset val="238"/>
      </rPr>
      <t>(gitaar)</t>
    </r>
  </si>
  <si>
    <r>
      <t xml:space="preserve">W-EGIT </t>
    </r>
    <r>
      <rPr>
        <sz val="6"/>
        <rFont val="Century Gothic"/>
        <family val="2"/>
        <charset val="238"/>
      </rPr>
      <t>(elektrische gitaar)</t>
    </r>
  </si>
  <si>
    <r>
      <t xml:space="preserve">W-SAX </t>
    </r>
    <r>
      <rPr>
        <sz val="6"/>
        <rFont val="Century Gothic"/>
        <family val="2"/>
        <charset val="238"/>
      </rPr>
      <t>(altsax)</t>
    </r>
  </si>
  <si>
    <r>
      <t xml:space="preserve">W-TR </t>
    </r>
    <r>
      <rPr>
        <sz val="6"/>
        <rFont val="Century Gothic"/>
        <family val="2"/>
        <charset val="238"/>
      </rPr>
      <t>(trompet)</t>
    </r>
  </si>
  <si>
    <r>
      <t xml:space="preserve">W-TMB </t>
    </r>
    <r>
      <rPr>
        <sz val="6"/>
        <rFont val="Century Gothic"/>
        <family val="2"/>
        <charset val="238"/>
      </rPr>
      <t>(trombone)</t>
    </r>
  </si>
  <si>
    <t>W-Sopraanblokfluit</t>
  </si>
  <si>
    <t>W-Altblokfluit</t>
  </si>
  <si>
    <t>W-Hobo</t>
  </si>
  <si>
    <t>W-Dwarsfluit</t>
  </si>
  <si>
    <t>W-Fagot</t>
  </si>
  <si>
    <r>
      <t>W-DR</t>
    </r>
    <r>
      <rPr>
        <sz val="6"/>
        <rFont val="Century Gothic"/>
        <family val="2"/>
        <charset val="238"/>
      </rPr>
      <t xml:space="preserve"> (drumstel met cymbalen)</t>
    </r>
  </si>
  <si>
    <r>
      <t>H-DR</t>
    </r>
    <r>
      <rPr>
        <sz val="6"/>
        <rFont val="Century Gothic"/>
        <family val="2"/>
        <charset val="238"/>
      </rPr>
      <t xml:space="preserve"> (drumstel met cymbalen)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</si>
</sst>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0000"/>
    <numFmt numFmtId="166" formatCode="&quot;Ja&quot;;&quot;Ja&quot;;&quot;Nee&quot;"/>
    <numFmt numFmtId="167" formatCode="h:mm;@"/>
    <numFmt numFmtId="168" formatCode="dd/mm/yyyy\-hh:mm"/>
  </numFmts>
  <fonts count="106" x14ac:knownFonts="1">
    <font>
      <sz val="10"/>
      <name val="Arial"/>
      <family val="2"/>
    </font>
    <font>
      <b/>
      <sz val="8"/>
      <name val="Century Gothic"/>
      <family val="2"/>
      <charset val="238"/>
    </font>
    <font>
      <sz val="12"/>
      <name val="Century Gothic"/>
      <family val="2"/>
      <charset val="238"/>
    </font>
    <font>
      <b/>
      <sz val="12"/>
      <name val="Century Gothic"/>
      <family val="2"/>
      <charset val="238"/>
    </font>
    <font>
      <sz val="8"/>
      <color indexed="9"/>
      <name val="Century Gothic"/>
      <family val="2"/>
      <charset val="238"/>
    </font>
    <font>
      <b/>
      <sz val="10"/>
      <name val="Century Gothic"/>
      <family val="2"/>
      <charset val="238"/>
    </font>
    <font>
      <b/>
      <i/>
      <sz val="9"/>
      <name val="Century Gothic"/>
      <family val="2"/>
      <charset val="238"/>
    </font>
    <font>
      <sz val="10"/>
      <name val="Century Gothic"/>
      <family val="2"/>
      <charset val="238"/>
    </font>
    <font>
      <sz val="20"/>
      <name val="Century Gothic"/>
      <family val="2"/>
      <charset val="238"/>
    </font>
    <font>
      <b/>
      <i/>
      <sz val="7"/>
      <name val="Century Gothic"/>
      <family val="2"/>
      <charset val="238"/>
    </font>
    <font>
      <i/>
      <sz val="7"/>
      <name val="Century Gothic"/>
      <family val="2"/>
      <charset val="238"/>
    </font>
    <font>
      <sz val="8"/>
      <name val="Century Gothic"/>
      <family val="2"/>
      <charset val="238"/>
    </font>
    <font>
      <u/>
      <sz val="10"/>
      <color indexed="12"/>
      <name val="Arial"/>
      <family val="2"/>
    </font>
    <font>
      <sz val="7"/>
      <name val="Century Gothic"/>
      <family val="2"/>
      <charset val="238"/>
    </font>
    <font>
      <sz val="6"/>
      <name val="Century Gothic"/>
      <family val="2"/>
      <charset val="238"/>
    </font>
    <font>
      <i/>
      <sz val="8"/>
      <name val="Century Gothic"/>
      <family val="2"/>
      <charset val="238"/>
    </font>
    <font>
      <b/>
      <i/>
      <sz val="8"/>
      <name val="Century Gothic"/>
      <family val="2"/>
      <charset val="238"/>
    </font>
    <font>
      <b/>
      <sz val="7"/>
      <name val="Century Gothic"/>
      <family val="2"/>
      <charset val="238"/>
    </font>
    <font>
      <b/>
      <sz val="8"/>
      <color indexed="9"/>
      <name val="Century Gothic"/>
      <family val="2"/>
      <charset val="238"/>
    </font>
    <font>
      <b/>
      <sz val="8"/>
      <color indexed="8"/>
      <name val="Century Gothic"/>
      <family val="2"/>
      <charset val="238"/>
    </font>
    <font>
      <sz val="8"/>
      <color indexed="8"/>
      <name val="Century Gothic"/>
      <family val="2"/>
      <charset val="238"/>
    </font>
    <font>
      <i/>
      <sz val="6"/>
      <name val="Century Gothic"/>
      <family val="2"/>
      <charset val="238"/>
    </font>
    <font>
      <sz val="8"/>
      <color indexed="9"/>
      <name val="Century Gothic"/>
      <family val="2"/>
      <charset val="238"/>
    </font>
    <font>
      <b/>
      <sz val="8"/>
      <color indexed="9"/>
      <name val="Century Gothic"/>
      <family val="2"/>
      <charset val="238"/>
    </font>
    <font>
      <sz val="9"/>
      <color indexed="81"/>
      <name val="Tahoma"/>
      <family val="2"/>
    </font>
    <font>
      <b/>
      <sz val="9"/>
      <color indexed="81"/>
      <name val="Tahoma"/>
      <family val="2"/>
    </font>
    <font>
      <b/>
      <sz val="8"/>
      <name val="Century Gothic"/>
      <family val="2"/>
    </font>
    <font>
      <b/>
      <sz val="10"/>
      <name val="Century Gothic"/>
      <family val="2"/>
    </font>
    <font>
      <i/>
      <sz val="8"/>
      <name val="Century Gothic"/>
      <family val="2"/>
    </font>
    <font>
      <sz val="8"/>
      <name val="Century Gothic"/>
      <family val="2"/>
    </font>
    <font>
      <sz val="12"/>
      <name val="Century Gothic"/>
      <family val="2"/>
    </font>
    <font>
      <b/>
      <sz val="11"/>
      <name val="Century Gothic"/>
      <family val="2"/>
      <charset val="238"/>
    </font>
    <font>
      <sz val="11"/>
      <name val="Century Gothic"/>
      <family val="2"/>
      <charset val="238"/>
    </font>
    <font>
      <b/>
      <sz val="9"/>
      <name val="Century Gothic"/>
      <family val="2"/>
      <charset val="238"/>
    </font>
    <font>
      <sz val="9"/>
      <name val="Century Gothic"/>
      <family val="2"/>
      <charset val="238"/>
    </font>
    <font>
      <sz val="8"/>
      <name val="Arial"/>
      <family val="2"/>
    </font>
    <font>
      <sz val="8"/>
      <color theme="0"/>
      <name val="Century Gothic"/>
      <family val="2"/>
      <charset val="238"/>
    </font>
    <font>
      <b/>
      <sz val="12"/>
      <name val="Century Gothic"/>
      <family val="2"/>
    </font>
    <font>
      <b/>
      <sz val="8"/>
      <color theme="0"/>
      <name val="Century Gothic"/>
      <family val="2"/>
      <charset val="238"/>
    </font>
    <font>
      <b/>
      <sz val="11"/>
      <name val="Calibri"/>
      <family val="2"/>
      <scheme val="minor"/>
    </font>
    <font>
      <sz val="11"/>
      <name val="Calibri"/>
      <family val="2"/>
      <scheme val="minor"/>
    </font>
    <font>
      <sz val="9"/>
      <color theme="0" tint="-0.34998626667073579"/>
      <name val="Calibri"/>
      <family val="2"/>
      <scheme val="minor"/>
    </font>
    <font>
      <b/>
      <i/>
      <sz val="7"/>
      <name val="Century Gothic"/>
      <family val="2"/>
    </font>
    <font>
      <b/>
      <i/>
      <sz val="8"/>
      <color theme="1"/>
      <name val="Century Gothic"/>
      <family val="2"/>
      <charset val="238"/>
    </font>
    <font>
      <i/>
      <sz val="8"/>
      <color theme="0"/>
      <name val="Century Gothic"/>
      <family val="2"/>
      <charset val="238"/>
    </font>
    <font>
      <b/>
      <sz val="11"/>
      <name val="Century Gothic"/>
      <family val="2"/>
    </font>
    <font>
      <b/>
      <sz val="10"/>
      <name val="Arial"/>
      <family val="2"/>
    </font>
    <font>
      <vertAlign val="superscript"/>
      <sz val="8"/>
      <name val="Century Gothic"/>
      <family val="2"/>
    </font>
    <font>
      <sz val="10"/>
      <color theme="1"/>
      <name val="Arial"/>
      <family val="2"/>
    </font>
    <font>
      <u/>
      <sz val="10"/>
      <color theme="11"/>
      <name val="Arial"/>
      <family val="2"/>
    </font>
    <font>
      <sz val="10"/>
      <color indexed="81"/>
      <name val="Calibri"/>
      <family val="2"/>
    </font>
    <font>
      <b/>
      <sz val="8"/>
      <name val="Century Gothic"/>
      <family val="1"/>
    </font>
    <font>
      <b/>
      <sz val="8"/>
      <color theme="1"/>
      <name val="Century Gothic"/>
      <family val="2"/>
      <charset val="238"/>
    </font>
    <font>
      <b/>
      <sz val="9"/>
      <color rgb="FF000000"/>
      <name val="Tahoma"/>
      <family val="2"/>
    </font>
    <font>
      <sz val="10"/>
      <color rgb="FF000000"/>
      <name val="Tahoma"/>
      <family val="2"/>
    </font>
    <font>
      <sz val="9"/>
      <color rgb="FF000000"/>
      <name val="Tahoma"/>
      <family val="2"/>
    </font>
    <font>
      <sz val="11"/>
      <color rgb="FF000000"/>
      <name val="Calibri"/>
      <family val="2"/>
    </font>
    <font>
      <b/>
      <sz val="11"/>
      <color rgb="FF000000"/>
      <name val="Calibri"/>
      <family val="2"/>
    </font>
    <font>
      <sz val="11"/>
      <color rgb="FF000000"/>
      <name val="Symbol"/>
      <charset val="2"/>
    </font>
    <font>
      <sz val="7"/>
      <color rgb="FF000000"/>
      <name val="Times New Roman"/>
      <family val="1"/>
    </font>
    <font>
      <sz val="12"/>
      <name val="Calibri"/>
      <family val="2"/>
      <scheme val="minor"/>
    </font>
    <font>
      <b/>
      <sz val="12"/>
      <name val="Calibri"/>
      <family val="2"/>
      <scheme val="minor"/>
    </font>
    <font>
      <u/>
      <sz val="11"/>
      <color rgb="FF000000"/>
      <name val="Calibri"/>
      <family val="2"/>
    </font>
    <font>
      <b/>
      <u/>
      <sz val="11"/>
      <color rgb="FF000000"/>
      <name val="Calibri"/>
      <family val="2"/>
    </font>
    <font>
      <sz val="11"/>
      <color rgb="FFFFC000"/>
      <name val="Calibri"/>
      <family val="2"/>
    </font>
    <font>
      <b/>
      <sz val="11"/>
      <color rgb="FFFFC000"/>
      <name val="Calibri"/>
      <family val="2"/>
      <scheme val="minor"/>
    </font>
    <font>
      <sz val="11"/>
      <color rgb="FF000000"/>
      <name val="Calibri"/>
      <family val="2"/>
      <scheme val="minor"/>
    </font>
    <font>
      <sz val="11"/>
      <color rgb="FF000000"/>
      <name val="Calibri"/>
      <family val="2"/>
      <charset val="2"/>
      <scheme val="minor"/>
    </font>
    <font>
      <sz val="12"/>
      <color rgb="FF000000"/>
      <name val="Helvetica"/>
      <family val="2"/>
    </font>
    <font>
      <sz val="11"/>
      <color rgb="FF0432FF"/>
      <name val="Calibri"/>
      <family val="2"/>
    </font>
    <font>
      <strike/>
      <sz val="11"/>
      <color rgb="FF000000"/>
      <name val="Symbol"/>
      <charset val="2"/>
    </font>
    <font>
      <strike/>
      <sz val="7"/>
      <color rgb="FF000000"/>
      <name val="Times New Roman"/>
      <family val="1"/>
    </font>
    <font>
      <sz val="11"/>
      <color rgb="FF4F81BD"/>
      <name val="Calibri"/>
      <family val="2"/>
    </font>
    <font>
      <sz val="11"/>
      <color rgb="FF000000"/>
      <name val="Courier New"/>
      <family val="1"/>
    </font>
    <font>
      <sz val="7"/>
      <color rgb="FF4F81BD"/>
      <name val="Times New Roman"/>
      <family val="1"/>
    </font>
    <font>
      <b/>
      <sz val="10"/>
      <color rgb="FF000000"/>
      <name val="Tahoma"/>
      <family val="2"/>
    </font>
    <font>
      <b/>
      <sz val="10"/>
      <color rgb="FF000000"/>
      <name val="Arial"/>
      <family val="2"/>
    </font>
    <font>
      <sz val="10"/>
      <color rgb="FF000000"/>
      <name val="Arial"/>
      <family val="2"/>
    </font>
    <font>
      <b/>
      <i/>
      <sz val="8"/>
      <name val="Century Gothic"/>
      <family val="1"/>
    </font>
    <font>
      <sz val="8"/>
      <name val="Century Gothic"/>
      <family val="1"/>
    </font>
    <font>
      <b/>
      <sz val="10"/>
      <color rgb="FF000000"/>
      <name val="Calibri"/>
      <family val="2"/>
    </font>
    <font>
      <sz val="10"/>
      <color rgb="FF000000"/>
      <name val="Calibri"/>
      <family val="2"/>
    </font>
    <font>
      <sz val="6.5"/>
      <name val="Century Gothic"/>
      <family val="1"/>
    </font>
    <font>
      <sz val="8"/>
      <color indexed="8"/>
      <name val="Century Gothic"/>
      <family val="1"/>
    </font>
    <font>
      <b/>
      <sz val="8"/>
      <color indexed="8"/>
      <name val="Century Gothic"/>
      <family val="1"/>
    </font>
    <font>
      <b/>
      <sz val="8"/>
      <color rgb="FF454545"/>
      <name val="Century Gothic"/>
      <family val="1"/>
    </font>
    <font>
      <sz val="6"/>
      <name val="Century Gothic"/>
      <family val="1"/>
    </font>
    <font>
      <sz val="8"/>
      <color indexed="9"/>
      <name val="Century Gothic"/>
      <family val="1"/>
    </font>
    <font>
      <b/>
      <i/>
      <sz val="12"/>
      <name val="Century Gothic"/>
      <family val="1"/>
    </font>
    <font>
      <b/>
      <sz val="14"/>
      <name val="Century Gothic"/>
      <family val="2"/>
      <charset val="238"/>
    </font>
    <font>
      <i/>
      <sz val="8"/>
      <name val="Century Gothic"/>
      <family val="1"/>
    </font>
    <font>
      <i/>
      <sz val="7"/>
      <name val="Century Gothic"/>
      <family val="1"/>
    </font>
    <font>
      <b/>
      <sz val="10"/>
      <name val="Century Gothic"/>
      <family val="1"/>
    </font>
    <font>
      <b/>
      <i/>
      <sz val="10"/>
      <color theme="0" tint="-4.9989318521683403E-2"/>
      <name val="Century Gothic"/>
      <family val="1"/>
    </font>
    <font>
      <sz val="8"/>
      <color theme="1"/>
      <name val="Century Gothic"/>
      <family val="2"/>
      <charset val="238"/>
    </font>
    <font>
      <b/>
      <sz val="11"/>
      <color rgb="FF92D050"/>
      <name val="Century Gothic"/>
      <family val="1"/>
    </font>
    <font>
      <b/>
      <sz val="20"/>
      <name val="Century Gothic"/>
      <family val="1"/>
    </font>
    <font>
      <b/>
      <sz val="12"/>
      <name val="Century Gothic"/>
      <family val="1"/>
    </font>
    <font>
      <b/>
      <sz val="16"/>
      <name val="Century Gothic"/>
      <family val="1"/>
    </font>
    <font>
      <b/>
      <i/>
      <sz val="12"/>
      <name val="Century Gothic"/>
      <family val="2"/>
      <charset val="238"/>
    </font>
    <font>
      <b/>
      <sz val="8"/>
      <color indexed="9"/>
      <name val="Century Gothic"/>
      <family val="1"/>
    </font>
    <font>
      <i/>
      <sz val="8"/>
      <color theme="1"/>
      <name val="Century Gothic"/>
      <family val="2"/>
      <charset val="238"/>
    </font>
    <font>
      <b/>
      <u/>
      <sz val="10"/>
      <name val="Arial"/>
      <family val="2"/>
    </font>
    <font>
      <i/>
      <sz val="10"/>
      <name val="Arial"/>
      <family val="2"/>
    </font>
    <font>
      <vertAlign val="superscript"/>
      <sz val="10"/>
      <name val="Arial"/>
      <family val="2"/>
    </font>
    <font>
      <b/>
      <sz val="10"/>
      <color rgb="FFFF0000"/>
      <name val="Arial"/>
      <family val="2"/>
    </font>
  </fonts>
  <fills count="10">
    <fill>
      <patternFill patternType="none"/>
    </fill>
    <fill>
      <patternFill patternType="gray125"/>
    </fill>
    <fill>
      <patternFill patternType="solid">
        <fgColor indexed="22"/>
        <bgColor indexed="31"/>
      </patternFill>
    </fill>
    <fill>
      <patternFill patternType="solid">
        <fgColor indexed="63"/>
        <bgColor indexed="59"/>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D6E8A"/>
        <bgColor indexed="64"/>
      </patternFill>
    </fill>
    <fill>
      <patternFill patternType="solid">
        <fgColor rgb="FFFFFF00"/>
        <bgColor indexed="64"/>
      </patternFill>
    </fill>
  </fills>
  <borders count="68">
    <border>
      <left/>
      <right/>
      <top/>
      <bottom/>
      <diagonal/>
    </border>
    <border>
      <left/>
      <right/>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n">
        <color auto="1"/>
      </bottom>
      <diagonal/>
    </border>
    <border>
      <left style="medium">
        <color auto="1"/>
      </left>
      <right/>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top style="thin">
        <color auto="1"/>
      </top>
      <bottom style="thin">
        <color auto="1"/>
      </bottom>
      <diagonal/>
    </border>
    <border>
      <left style="thick">
        <color auto="1"/>
      </left>
      <right/>
      <top/>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right style="thin">
        <color auto="1"/>
      </right>
      <top style="thin">
        <color auto="1"/>
      </top>
      <bottom style="thin">
        <color auto="1"/>
      </bottom>
      <diagonal/>
    </border>
    <border>
      <left style="thick">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ck">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style="thick">
        <color auto="1"/>
      </right>
      <top/>
      <bottom/>
      <diagonal/>
    </border>
    <border>
      <left/>
      <right style="thick">
        <color auto="1"/>
      </right>
      <top style="thin">
        <color auto="1"/>
      </top>
      <bottom style="thin">
        <color auto="1"/>
      </bottom>
      <diagonal/>
    </border>
    <border>
      <left style="slantDashDot">
        <color auto="1"/>
      </left>
      <right style="slantDashDot">
        <color auto="1"/>
      </right>
      <top style="slantDashDot">
        <color auto="1"/>
      </top>
      <bottom style="slantDashDot">
        <color auto="1"/>
      </bottom>
      <diagonal/>
    </border>
    <border>
      <left style="thick">
        <color auto="1"/>
      </left>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n">
        <color auto="1"/>
      </left>
      <right style="thin">
        <color auto="1"/>
      </right>
      <top/>
      <bottom/>
      <diagonal/>
    </border>
    <border>
      <left style="thick">
        <color auto="1"/>
      </left>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n">
        <color auto="1"/>
      </left>
      <right/>
      <top style="thick">
        <color auto="1"/>
      </top>
      <bottom/>
      <diagonal/>
    </border>
    <border>
      <left/>
      <right style="thin">
        <color auto="1"/>
      </right>
      <top style="thick">
        <color auto="1"/>
      </top>
      <bottom/>
      <diagonal/>
    </border>
    <border>
      <left style="thick">
        <color auto="1"/>
      </left>
      <right style="thin">
        <color auto="1"/>
      </right>
      <top style="thick">
        <color auto="1"/>
      </top>
      <bottom/>
      <diagonal/>
    </border>
    <border>
      <left style="thick">
        <color auto="1"/>
      </left>
      <right style="thin">
        <color auto="1"/>
      </right>
      <top/>
      <bottom/>
      <diagonal/>
    </border>
    <border>
      <left style="thin">
        <color auto="1"/>
      </left>
      <right/>
      <top/>
      <bottom/>
      <diagonal/>
    </border>
  </borders>
  <cellStyleXfs count="5">
    <xf numFmtId="0" fontId="0" fillId="0" borderId="0"/>
    <xf numFmtId="0" fontId="1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491">
    <xf numFmtId="0" fontId="0" fillId="0" borderId="0" xfId="0"/>
    <xf numFmtId="0" fontId="1" fillId="0" borderId="0" xfId="0" applyFont="1" applyAlignment="1">
      <alignment vertical="top"/>
    </xf>
    <xf numFmtId="0" fontId="2" fillId="0" borderId="0" xfId="0" applyFont="1"/>
    <xf numFmtId="4" fontId="2" fillId="0" borderId="0" xfId="0" applyNumberFormat="1" applyFont="1"/>
    <xf numFmtId="0" fontId="7" fillId="0" borderId="0" xfId="0" applyFont="1"/>
    <xf numFmtId="0" fontId="1" fillId="0" borderId="0" xfId="0" applyFont="1" applyAlignment="1">
      <alignment horizontal="right" vertical="top" wrapText="1"/>
    </xf>
    <xf numFmtId="0" fontId="11" fillId="0" borderId="0" xfId="0" applyFont="1" applyAlignment="1">
      <alignment horizontal="right" vertical="top" wrapText="1"/>
    </xf>
    <xf numFmtId="0" fontId="11" fillId="0" borderId="0" xfId="0" applyFont="1" applyAlignment="1">
      <alignment horizontal="right"/>
    </xf>
    <xf numFmtId="0" fontId="11" fillId="0" borderId="0" xfId="0" applyFont="1"/>
    <xf numFmtId="4" fontId="11" fillId="0" borderId="0" xfId="0" applyNumberFormat="1" applyFont="1" applyAlignment="1">
      <alignment horizontal="right"/>
    </xf>
    <xf numFmtId="4" fontId="11" fillId="0" borderId="0" xfId="0" applyNumberFormat="1" applyFont="1" applyAlignment="1">
      <alignment horizontal="left"/>
    </xf>
    <xf numFmtId="4" fontId="11" fillId="0" borderId="0" xfId="0" applyNumberFormat="1" applyFont="1"/>
    <xf numFmtId="0" fontId="11" fillId="0" borderId="0" xfId="0" applyFont="1" applyAlignment="1">
      <alignment horizontal="left" vertical="top"/>
    </xf>
    <xf numFmtId="0" fontId="1" fillId="0" borderId="0" xfId="0" applyFont="1"/>
    <xf numFmtId="14" fontId="1" fillId="0" borderId="0" xfId="0" applyNumberFormat="1" applyFont="1"/>
    <xf numFmtId="1" fontId="1" fillId="0" borderId="0" xfId="0" applyNumberFormat="1" applyFont="1"/>
    <xf numFmtId="1" fontId="1" fillId="0" borderId="0" xfId="0" applyNumberFormat="1" applyFont="1" applyAlignment="1">
      <alignment horizontal="left"/>
    </xf>
    <xf numFmtId="1" fontId="11" fillId="0" borderId="0" xfId="0" applyNumberFormat="1" applyFont="1" applyAlignment="1" applyProtection="1">
      <alignment horizontal="left"/>
      <protection locked="0"/>
    </xf>
    <xf numFmtId="0" fontId="11" fillId="0" borderId="0" xfId="0" applyFont="1" applyAlignment="1" applyProtection="1">
      <alignment horizontal="left"/>
      <protection locked="0"/>
    </xf>
    <xf numFmtId="49" fontId="1" fillId="0" borderId="0" xfId="0" applyNumberFormat="1" applyFont="1"/>
    <xf numFmtId="165" fontId="1" fillId="0" borderId="0" xfId="0" applyNumberFormat="1" applyFont="1"/>
    <xf numFmtId="166" fontId="11" fillId="0" borderId="0" xfId="0" applyNumberFormat="1" applyFont="1" applyProtection="1">
      <protection locked="0"/>
    </xf>
    <xf numFmtId="4" fontId="1" fillId="0" borderId="0" xfId="0" applyNumberFormat="1" applyFont="1"/>
    <xf numFmtId="166" fontId="11" fillId="0" borderId="0" xfId="0" applyNumberFormat="1" applyFont="1"/>
    <xf numFmtId="1" fontId="11" fillId="0" borderId="0" xfId="0" applyNumberFormat="1" applyFont="1" applyProtection="1">
      <protection locked="0"/>
    </xf>
    <xf numFmtId="0" fontId="11" fillId="0" borderId="0" xfId="0" applyFont="1" applyProtection="1">
      <protection locked="0"/>
    </xf>
    <xf numFmtId="0" fontId="14" fillId="0" borderId="0" xfId="0" applyFont="1" applyAlignment="1">
      <alignment horizontal="left" vertical="top" wrapText="1"/>
    </xf>
    <xf numFmtId="1" fontId="11" fillId="0" borderId="0" xfId="0" applyNumberFormat="1" applyFont="1"/>
    <xf numFmtId="0" fontId="11" fillId="0" borderId="0" xfId="0" applyFont="1" applyAlignment="1">
      <alignment horizontal="left" vertical="top" wrapText="1"/>
    </xf>
    <xf numFmtId="0" fontId="1" fillId="0" borderId="0" xfId="0" applyFont="1" applyAlignment="1">
      <alignment horizontal="right" vertical="top"/>
    </xf>
    <xf numFmtId="49" fontId="11" fillId="0" borderId="0" xfId="0" applyNumberFormat="1" applyFont="1" applyAlignment="1" applyProtection="1">
      <alignment horizontal="left"/>
      <protection locked="0"/>
    </xf>
    <xf numFmtId="4" fontId="1" fillId="0" borderId="0" xfId="0" applyNumberFormat="1" applyFont="1" applyAlignment="1" applyProtection="1">
      <alignment horizontal="left"/>
      <protection locked="0"/>
    </xf>
    <xf numFmtId="0" fontId="15" fillId="0" borderId="0" xfId="0" applyFont="1" applyAlignment="1">
      <alignment vertical="top" wrapText="1"/>
    </xf>
    <xf numFmtId="0" fontId="19" fillId="0" borderId="0" xfId="0" applyFont="1" applyAlignment="1">
      <alignment horizontal="left" vertical="top" wrapText="1"/>
    </xf>
    <xf numFmtId="0" fontId="20" fillId="0" borderId="0" xfId="0" applyFont="1" applyAlignment="1">
      <alignment horizontal="left" vertical="top" wrapText="1"/>
    </xf>
    <xf numFmtId="4" fontId="19" fillId="0" borderId="0" xfId="0" applyNumberFormat="1" applyFont="1" applyAlignment="1">
      <alignment horizontal="left" vertical="top" wrapText="1"/>
    </xf>
    <xf numFmtId="0" fontId="1" fillId="0" borderId="0" xfId="0" applyFont="1" applyAlignment="1">
      <alignment horizontal="left" vertical="top" wrapText="1"/>
    </xf>
    <xf numFmtId="4" fontId="1" fillId="0" borderId="0" xfId="0" applyNumberFormat="1" applyFont="1" applyAlignment="1">
      <alignment horizontal="right" vertical="top" wrapText="1"/>
    </xf>
    <xf numFmtId="0" fontId="11" fillId="0" borderId="0" xfId="0" applyFont="1" applyAlignment="1">
      <alignment horizontal="left"/>
    </xf>
    <xf numFmtId="49" fontId="1" fillId="0" borderId="0" xfId="0" applyNumberFormat="1" applyFont="1" applyAlignment="1" applyProtection="1">
      <alignment horizontal="left"/>
      <protection locked="0"/>
    </xf>
    <xf numFmtId="0" fontId="23" fillId="0" borderId="0" xfId="0" applyFont="1" applyAlignment="1">
      <alignment horizontal="left" vertical="top" wrapText="1"/>
    </xf>
    <xf numFmtId="14" fontId="4" fillId="0" borderId="0" xfId="0" applyNumberFormat="1" applyFont="1" applyProtection="1">
      <protection hidden="1"/>
    </xf>
    <xf numFmtId="0" fontId="5" fillId="0" borderId="0" xfId="0" applyFont="1" applyAlignment="1">
      <alignment vertical="top"/>
    </xf>
    <xf numFmtId="4" fontId="7" fillId="0" borderId="0" xfId="0" applyNumberFormat="1" applyFont="1"/>
    <xf numFmtId="0" fontId="26" fillId="0" borderId="0" xfId="0" applyFont="1"/>
    <xf numFmtId="0" fontId="31" fillId="0" borderId="0" xfId="0" applyFont="1" applyAlignment="1">
      <alignment vertical="top"/>
    </xf>
    <xf numFmtId="0" fontId="32" fillId="0" borderId="0" xfId="0" applyFont="1"/>
    <xf numFmtId="4" fontId="32" fillId="0" borderId="0" xfId="0" applyNumberFormat="1" applyFont="1"/>
    <xf numFmtId="0" fontId="33" fillId="0" borderId="0" xfId="0" applyFont="1" applyAlignment="1">
      <alignment vertical="top"/>
    </xf>
    <xf numFmtId="0" fontId="34" fillId="0" borderId="0" xfId="0" applyFont="1"/>
    <xf numFmtId="0" fontId="15" fillId="0" borderId="0" xfId="0" applyFont="1"/>
    <xf numFmtId="0" fontId="1" fillId="0" borderId="0" xfId="0" applyFont="1" applyProtection="1">
      <protection locked="0"/>
    </xf>
    <xf numFmtId="4" fontId="1" fillId="0" borderId="0" xfId="0" applyNumberFormat="1" applyFont="1" applyProtection="1">
      <protection locked="0"/>
    </xf>
    <xf numFmtId="0" fontId="1" fillId="0" borderId="0" xfId="0" applyFont="1" applyAlignment="1" applyProtection="1">
      <alignment horizontal="left"/>
      <protection locked="0"/>
    </xf>
    <xf numFmtId="0" fontId="29" fillId="0" borderId="0" xfId="0" applyFont="1"/>
    <xf numFmtId="0" fontId="11" fillId="0" borderId="0" xfId="0" applyFont="1" applyAlignment="1">
      <alignment horizontal="center"/>
    </xf>
    <xf numFmtId="0" fontId="22" fillId="0" borderId="0" xfId="0" applyFont="1" applyAlignment="1">
      <alignment horizontal="center"/>
    </xf>
    <xf numFmtId="4" fontId="12" fillId="0" borderId="0" xfId="1" applyNumberFormat="1" applyProtection="1">
      <protection locked="0"/>
    </xf>
    <xf numFmtId="0" fontId="1" fillId="0" borderId="0" xfId="0" applyFont="1" applyAlignment="1" applyProtection="1">
      <alignment vertical="top"/>
      <protection locked="0"/>
    </xf>
    <xf numFmtId="14" fontId="4" fillId="0" borderId="0" xfId="0" applyNumberFormat="1" applyFont="1" applyAlignment="1">
      <alignment horizontal="center"/>
    </xf>
    <xf numFmtId="14" fontId="11" fillId="0" borderId="0" xfId="0" applyNumberFormat="1" applyFont="1"/>
    <xf numFmtId="0" fontId="28" fillId="0" borderId="0" xfId="0" applyFont="1"/>
    <xf numFmtId="0" fontId="38" fillId="0" borderId="0" xfId="0" applyFont="1" applyAlignment="1">
      <alignment horizontal="right" vertical="top"/>
    </xf>
    <xf numFmtId="0" fontId="38" fillId="0" borderId="0" xfId="0" applyFont="1"/>
    <xf numFmtId="0" fontId="12" fillId="0" borderId="0" xfId="1" applyProtection="1"/>
    <xf numFmtId="0" fontId="3" fillId="0" borderId="1" xfId="0" applyFont="1" applyBorder="1" applyAlignment="1">
      <alignment horizontal="left"/>
    </xf>
    <xf numFmtId="0" fontId="39" fillId="0" borderId="0" xfId="0" applyFont="1" applyAlignment="1">
      <alignment horizontal="justify"/>
    </xf>
    <xf numFmtId="0" fontId="40" fillId="0" borderId="0" xfId="0" applyFont="1"/>
    <xf numFmtId="0" fontId="40" fillId="0" borderId="0" xfId="0" applyFont="1" applyAlignment="1">
      <alignment horizontal="justify"/>
    </xf>
    <xf numFmtId="0" fontId="40" fillId="0" borderId="0" xfId="0" applyFont="1" applyAlignment="1">
      <alignment wrapText="1"/>
    </xf>
    <xf numFmtId="0" fontId="41" fillId="0" borderId="1" xfId="0" applyFont="1" applyBorder="1" applyAlignment="1">
      <alignment horizontal="left"/>
    </xf>
    <xf numFmtId="0" fontId="41" fillId="0" borderId="0" xfId="0" applyFont="1" applyAlignment="1">
      <alignment horizontal="left"/>
    </xf>
    <xf numFmtId="14" fontId="41" fillId="0" borderId="1" xfId="0" applyNumberFormat="1" applyFont="1" applyBorder="1" applyAlignment="1" applyProtection="1">
      <alignment horizontal="left"/>
      <protection hidden="1"/>
    </xf>
    <xf numFmtId="1" fontId="1" fillId="0" borderId="0" xfId="0" applyNumberFormat="1" applyFont="1" applyAlignment="1" applyProtection="1">
      <alignment horizontal="left"/>
      <protection locked="0"/>
    </xf>
    <xf numFmtId="0" fontId="15" fillId="0" borderId="0" xfId="0" applyFont="1" applyAlignment="1">
      <alignment horizontal="left"/>
    </xf>
    <xf numFmtId="0" fontId="1" fillId="0" borderId="10" xfId="0" applyFont="1" applyBorder="1" applyAlignment="1">
      <alignment vertical="top"/>
    </xf>
    <xf numFmtId="0" fontId="1" fillId="0" borderId="10" xfId="0" applyFont="1" applyBorder="1"/>
    <xf numFmtId="0" fontId="11" fillId="0" borderId="10" xfId="0" applyFont="1" applyBorder="1"/>
    <xf numFmtId="166" fontId="11" fillId="0" borderId="10" xfId="0" applyNumberFormat="1" applyFont="1" applyBorder="1" applyProtection="1">
      <protection locked="0"/>
    </xf>
    <xf numFmtId="1" fontId="11" fillId="0" borderId="10" xfId="0" applyNumberFormat="1" applyFont="1" applyBorder="1" applyProtection="1">
      <protection locked="0"/>
    </xf>
    <xf numFmtId="0" fontId="1" fillId="4" borderId="10" xfId="0" applyFont="1" applyFill="1" applyBorder="1"/>
    <xf numFmtId="0" fontId="11" fillId="4" borderId="10" xfId="0" applyFont="1" applyFill="1" applyBorder="1"/>
    <xf numFmtId="0" fontId="29" fillId="0" borderId="0" xfId="0" applyFont="1" applyAlignment="1">
      <alignment vertical="top"/>
    </xf>
    <xf numFmtId="0" fontId="36" fillId="0" borderId="0" xfId="0" applyFont="1"/>
    <xf numFmtId="168" fontId="1" fillId="0" borderId="0" xfId="0" applyNumberFormat="1" applyFont="1" applyAlignment="1" applyProtection="1">
      <alignment horizontal="left" vertical="top" wrapText="1"/>
      <protection locked="0"/>
    </xf>
    <xf numFmtId="14" fontId="2" fillId="0" borderId="0" xfId="0" applyNumberFormat="1" applyFont="1"/>
    <xf numFmtId="167" fontId="29" fillId="0" borderId="0" xfId="0" applyNumberFormat="1" applyFont="1" applyAlignment="1">
      <alignment horizontal="right" vertical="top" wrapText="1"/>
    </xf>
    <xf numFmtId="2" fontId="11" fillId="0" borderId="0" xfId="0" applyNumberFormat="1" applyFont="1"/>
    <xf numFmtId="0" fontId="46" fillId="0" borderId="0" xfId="0" applyFont="1"/>
    <xf numFmtId="0" fontId="46" fillId="0" borderId="12" xfId="0" applyFont="1" applyBorder="1" applyAlignment="1">
      <alignment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15" xfId="0" applyFont="1" applyBorder="1" applyAlignment="1">
      <alignment wrapText="1"/>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xf numFmtId="0" fontId="0" fillId="0" borderId="16" xfId="0" applyBorder="1"/>
    <xf numFmtId="0" fontId="0" fillId="0" borderId="17" xfId="0" applyBorder="1"/>
    <xf numFmtId="0" fontId="0" fillId="0" borderId="15" xfId="0" applyBorder="1"/>
    <xf numFmtId="0" fontId="0" fillId="0" borderId="18" xfId="0" applyBorder="1"/>
    <xf numFmtId="0" fontId="0" fillId="0" borderId="19" xfId="0" applyBorder="1"/>
    <xf numFmtId="0" fontId="0" fillId="0" borderId="20" xfId="0" applyBorder="1"/>
    <xf numFmtId="0" fontId="38" fillId="0" borderId="0" xfId="0" applyFont="1" applyAlignment="1">
      <alignment vertical="top"/>
    </xf>
    <xf numFmtId="4" fontId="36" fillId="0" borderId="0" xfId="0" applyNumberFormat="1" applyFont="1"/>
    <xf numFmtId="0" fontId="27" fillId="0" borderId="0" xfId="0" applyFont="1"/>
    <xf numFmtId="0" fontId="0" fillId="0" borderId="21" xfId="0" applyBorder="1"/>
    <xf numFmtId="0" fontId="46" fillId="0" borderId="23" xfId="0" applyFont="1" applyBorder="1" applyAlignment="1">
      <alignment horizontal="center"/>
    </xf>
    <xf numFmtId="0" fontId="0" fillId="0" borderId="0" xfId="0" applyAlignment="1">
      <alignment horizontal="center"/>
    </xf>
    <xf numFmtId="0" fontId="0" fillId="0" borderId="27" xfId="0" applyBorder="1" applyAlignment="1">
      <alignment horizontal="center"/>
    </xf>
    <xf numFmtId="0" fontId="27" fillId="0" borderId="0" xfId="0" applyFont="1" applyAlignment="1">
      <alignment horizontal="right"/>
    </xf>
    <xf numFmtId="0" fontId="46" fillId="0" borderId="24" xfId="0" applyFont="1" applyBorder="1" applyAlignment="1">
      <alignment horizontal="center"/>
    </xf>
    <xf numFmtId="0" fontId="0" fillId="0" borderId="25" xfId="0" applyBorder="1" applyAlignment="1">
      <alignment horizontal="center"/>
    </xf>
    <xf numFmtId="0" fontId="0" fillId="0" borderId="28" xfId="0" applyBorder="1" applyAlignment="1">
      <alignment horizontal="center"/>
    </xf>
    <xf numFmtId="0" fontId="46" fillId="0" borderId="22" xfId="0" applyFont="1" applyBorder="1" applyAlignment="1">
      <alignment horizontal="left"/>
    </xf>
    <xf numFmtId="0" fontId="46" fillId="0" borderId="26" xfId="0" applyFont="1" applyBorder="1" applyAlignment="1">
      <alignment horizontal="left"/>
    </xf>
    <xf numFmtId="0" fontId="46" fillId="0" borderId="15" xfId="0" applyFont="1"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14" fontId="0" fillId="0" borderId="15" xfId="0" applyNumberFormat="1" applyBorder="1" applyAlignment="1">
      <alignment horizontal="center"/>
    </xf>
    <xf numFmtId="14" fontId="0" fillId="0" borderId="16" xfId="0" applyNumberFormat="1" applyBorder="1" applyAlignment="1">
      <alignment horizontal="center"/>
    </xf>
    <xf numFmtId="14" fontId="0" fillId="0" borderId="17" xfId="0" applyNumberFormat="1" applyBorder="1" applyAlignment="1">
      <alignment horizontal="center"/>
    </xf>
    <xf numFmtId="1" fontId="0" fillId="0" borderId="30" xfId="0" applyNumberFormat="1" applyBorder="1" applyAlignment="1">
      <alignment horizontal="center"/>
    </xf>
    <xf numFmtId="1" fontId="0" fillId="0" borderId="31" xfId="0" applyNumberFormat="1" applyBorder="1" applyAlignment="1">
      <alignment horizontal="center"/>
    </xf>
    <xf numFmtId="1" fontId="0" fillId="0" borderId="32" xfId="0" applyNumberFormat="1" applyBorder="1" applyAlignment="1">
      <alignment horizontal="center"/>
    </xf>
    <xf numFmtId="14" fontId="0" fillId="0" borderId="17" xfId="0" applyNumberFormat="1" applyBorder="1"/>
    <xf numFmtId="14" fontId="0" fillId="0" borderId="37" xfId="0" applyNumberFormat="1" applyBorder="1"/>
    <xf numFmtId="0" fontId="0" fillId="0" borderId="40" xfId="0" applyBorder="1"/>
    <xf numFmtId="0" fontId="48" fillId="0" borderId="16" xfId="0" applyFont="1" applyBorder="1"/>
    <xf numFmtId="0" fontId="0" fillId="0" borderId="30" xfId="0" applyBorder="1"/>
    <xf numFmtId="0" fontId="0" fillId="0" borderId="37" xfId="0" applyBorder="1"/>
    <xf numFmtId="2" fontId="0" fillId="0" borderId="34" xfId="0" applyNumberFormat="1" applyBorder="1"/>
    <xf numFmtId="2" fontId="0" fillId="0" borderId="0" xfId="0" applyNumberFormat="1"/>
    <xf numFmtId="2" fontId="0" fillId="0" borderId="38" xfId="0" applyNumberFormat="1" applyBorder="1"/>
    <xf numFmtId="2" fontId="0" fillId="0" borderId="39" xfId="0" applyNumberFormat="1" applyBorder="1"/>
    <xf numFmtId="2" fontId="0" fillId="0" borderId="40" xfId="0" applyNumberFormat="1" applyBorder="1"/>
    <xf numFmtId="2" fontId="0" fillId="0" borderId="49" xfId="0" applyNumberFormat="1" applyBorder="1"/>
    <xf numFmtId="2" fontId="0" fillId="0" borderId="50" xfId="0" applyNumberFormat="1" applyBorder="1"/>
    <xf numFmtId="0" fontId="46" fillId="0" borderId="0" xfId="0" applyFont="1" applyAlignment="1">
      <alignment horizontal="left"/>
    </xf>
    <xf numFmtId="4" fontId="11" fillId="0" borderId="0" xfId="0" applyNumberFormat="1" applyFont="1" applyAlignment="1">
      <alignment horizontal="left" vertical="top"/>
    </xf>
    <xf numFmtId="0" fontId="0" fillId="0" borderId="0" xfId="0" applyAlignment="1">
      <alignment horizontal="left"/>
    </xf>
    <xf numFmtId="14" fontId="0" fillId="0" borderId="0" xfId="0" applyNumberFormat="1"/>
    <xf numFmtId="14" fontId="0" fillId="0" borderId="32" xfId="0" applyNumberFormat="1" applyBorder="1"/>
    <xf numFmtId="0" fontId="1" fillId="0" borderId="0" xfId="0" applyFont="1" applyAlignment="1">
      <alignment horizontal="left" wrapText="1"/>
    </xf>
    <xf numFmtId="0" fontId="1" fillId="0" borderId="0" xfId="0" applyFont="1" applyAlignment="1">
      <alignment horizontal="right" wrapText="1"/>
    </xf>
    <xf numFmtId="0" fontId="51" fillId="0" borderId="0" xfId="0" applyFont="1" applyAlignment="1">
      <alignment horizontal="left" vertical="top" wrapText="1"/>
    </xf>
    <xf numFmtId="16" fontId="11" fillId="0" borderId="0" xfId="0" quotePrefix="1" applyNumberFormat="1" applyFont="1" applyAlignment="1">
      <alignment horizontal="left" vertical="top"/>
    </xf>
    <xf numFmtId="1" fontId="11" fillId="0" borderId="0" xfId="0" quotePrefix="1" applyNumberFormat="1" applyFont="1" applyAlignment="1">
      <alignment horizontal="left" vertical="top"/>
    </xf>
    <xf numFmtId="4" fontId="52" fillId="0" borderId="0" xfId="0" applyNumberFormat="1" applyFont="1"/>
    <xf numFmtId="0" fontId="48" fillId="0" borderId="17" xfId="0" applyFont="1" applyBorder="1"/>
    <xf numFmtId="0" fontId="57" fillId="0" borderId="0" xfId="0" applyFont="1" applyAlignment="1">
      <alignment horizontal="justify" vertical="center"/>
    </xf>
    <xf numFmtId="0" fontId="56" fillId="0" borderId="0" xfId="0" applyFont="1" applyAlignment="1">
      <alignment horizontal="justify" vertical="center"/>
    </xf>
    <xf numFmtId="0" fontId="58" fillId="0" borderId="0" xfId="0" applyFont="1" applyAlignment="1">
      <alignment horizontal="justify" vertical="center"/>
    </xf>
    <xf numFmtId="0" fontId="60" fillId="0" borderId="0" xfId="0" applyFont="1" applyAlignment="1">
      <alignment horizontal="center"/>
    </xf>
    <xf numFmtId="0" fontId="61" fillId="0" borderId="0" xfId="0" applyFont="1" applyAlignment="1">
      <alignment horizontal="center"/>
    </xf>
    <xf numFmtId="0" fontId="57" fillId="0" borderId="0" xfId="0" applyFont="1" applyAlignment="1">
      <alignment horizontal="left" vertical="center" indent="3"/>
    </xf>
    <xf numFmtId="0" fontId="63" fillId="0" borderId="0" xfId="0" applyFont="1" applyAlignment="1">
      <alignment horizontal="left" vertical="center" indent="3"/>
    </xf>
    <xf numFmtId="0" fontId="0" fillId="0" borderId="0" xfId="0" applyAlignment="1">
      <alignment vertical="center"/>
    </xf>
    <xf numFmtId="0" fontId="57" fillId="0" borderId="0" xfId="0" applyFont="1" applyAlignment="1">
      <alignment vertical="center"/>
    </xf>
    <xf numFmtId="0" fontId="39" fillId="0" borderId="0" xfId="0" applyFont="1"/>
    <xf numFmtId="0" fontId="67" fillId="0" borderId="0" xfId="0" applyFont="1"/>
    <xf numFmtId="0" fontId="40" fillId="0" borderId="0" xfId="0" applyFont="1" applyAlignment="1">
      <alignment vertical="center" wrapText="1"/>
    </xf>
    <xf numFmtId="0" fontId="56" fillId="0" borderId="0" xfId="0" applyFont="1" applyAlignment="1">
      <alignment vertical="center"/>
    </xf>
    <xf numFmtId="0" fontId="56" fillId="0" borderId="0" xfId="0" applyFont="1" applyAlignment="1">
      <alignment vertical="center" wrapText="1"/>
    </xf>
    <xf numFmtId="0" fontId="68" fillId="0" borderId="0" xfId="0" applyFont="1" applyAlignment="1">
      <alignment horizontal="left" vertical="center" indent="4"/>
    </xf>
    <xf numFmtId="0" fontId="70" fillId="0" borderId="0" xfId="0" applyFont="1" applyAlignment="1">
      <alignment horizontal="justify" vertical="center"/>
    </xf>
    <xf numFmtId="0" fontId="57" fillId="0" borderId="0" xfId="0" applyFont="1" applyAlignment="1">
      <alignment vertical="center" wrapText="1"/>
    </xf>
    <xf numFmtId="0" fontId="58" fillId="0" borderId="0" xfId="0" applyFont="1" applyAlignment="1">
      <alignment horizontal="left" vertical="center" indent="4"/>
    </xf>
    <xf numFmtId="0" fontId="73" fillId="0" borderId="0" xfId="0" applyFont="1" applyAlignment="1">
      <alignment horizontal="left" vertical="center" indent="8"/>
    </xf>
    <xf numFmtId="0" fontId="72" fillId="0" borderId="0" xfId="0" applyFont="1" applyAlignment="1">
      <alignment horizontal="left" vertical="center" indent="4"/>
    </xf>
    <xf numFmtId="0" fontId="58" fillId="0" borderId="0" xfId="0" applyFont="1" applyAlignment="1">
      <alignment horizontal="left" vertical="center" wrapText="1" indent="4"/>
    </xf>
    <xf numFmtId="0" fontId="72" fillId="0" borderId="0" xfId="0" applyFont="1" applyAlignment="1">
      <alignment horizontal="left" vertical="center" wrapText="1" indent="4"/>
    </xf>
    <xf numFmtId="0" fontId="64" fillId="0" borderId="0" xfId="0" applyFont="1" applyAlignment="1">
      <alignment horizontal="justify" vertical="center"/>
    </xf>
    <xf numFmtId="1" fontId="11" fillId="0" borderId="0" xfId="0" applyNumberFormat="1" applyFont="1" applyAlignment="1" applyProtection="1">
      <alignment horizontal="left" vertical="top"/>
      <protection locked="0"/>
    </xf>
    <xf numFmtId="0" fontId="79" fillId="0" borderId="0" xfId="0" applyFont="1" applyAlignment="1">
      <alignment horizontal="left" vertical="top" wrapText="1"/>
    </xf>
    <xf numFmtId="0" fontId="46" fillId="0" borderId="16" xfId="0" applyFont="1" applyBorder="1"/>
    <xf numFmtId="0" fontId="11" fillId="0" borderId="10" xfId="0" applyFont="1" applyBorder="1" applyAlignment="1">
      <alignment horizontal="left"/>
    </xf>
    <xf numFmtId="0" fontId="11" fillId="4" borderId="10" xfId="0" applyFont="1" applyFill="1" applyBorder="1" applyAlignment="1">
      <alignment horizontal="left"/>
    </xf>
    <xf numFmtId="4" fontId="2" fillId="0" borderId="0" xfId="0" applyNumberFormat="1" applyFont="1" applyAlignment="1">
      <alignment horizontal="right"/>
    </xf>
    <xf numFmtId="4" fontId="19" fillId="0" borderId="0" xfId="0" applyNumberFormat="1" applyFont="1" applyAlignment="1">
      <alignment horizontal="right" vertical="top" wrapText="1"/>
    </xf>
    <xf numFmtId="4" fontId="1" fillId="0" borderId="0" xfId="0" applyNumberFormat="1" applyFont="1" applyAlignment="1">
      <alignment horizontal="right"/>
    </xf>
    <xf numFmtId="0" fontId="19" fillId="0" borderId="0" xfId="0" applyFont="1" applyAlignment="1">
      <alignment horizontal="right" vertical="top" wrapText="1"/>
    </xf>
    <xf numFmtId="14" fontId="36" fillId="0" borderId="0" xfId="0" applyNumberFormat="1" applyFont="1" applyAlignment="1">
      <alignment horizontal="right"/>
    </xf>
    <xf numFmtId="4" fontId="43" fillId="0" borderId="0" xfId="0" applyNumberFormat="1" applyFont="1" applyAlignment="1">
      <alignment horizontal="right"/>
    </xf>
    <xf numFmtId="4" fontId="1" fillId="0" borderId="0" xfId="0" applyNumberFormat="1" applyFont="1" applyAlignment="1" applyProtection="1">
      <alignment horizontal="right"/>
      <protection hidden="1"/>
    </xf>
    <xf numFmtId="2" fontId="85" fillId="0" borderId="0" xfId="0" applyNumberFormat="1" applyFont="1"/>
    <xf numFmtId="0" fontId="1" fillId="0" borderId="0" xfId="0" applyFont="1" applyAlignment="1">
      <alignment horizontal="left"/>
    </xf>
    <xf numFmtId="4" fontId="11" fillId="0" borderId="0" xfId="0" applyNumberFormat="1" applyFont="1" applyAlignment="1">
      <alignment horizontal="center"/>
    </xf>
    <xf numFmtId="0" fontId="51" fillId="0" borderId="0" xfId="0" applyFont="1" applyAlignment="1">
      <alignment horizontal="left"/>
    </xf>
    <xf numFmtId="0" fontId="51" fillId="0" borderId="0" xfId="0" applyFont="1" applyAlignment="1">
      <alignment horizontal="left" vertical="top"/>
    </xf>
    <xf numFmtId="0" fontId="11" fillId="0" borderId="0" xfId="0" applyFont="1" applyAlignment="1" applyProtection="1">
      <alignment horizontal="left" vertical="top"/>
      <protection locked="0"/>
    </xf>
    <xf numFmtId="0" fontId="1" fillId="0" borderId="0" xfId="0" applyFont="1" applyAlignment="1" applyProtection="1">
      <alignment horizontal="center" vertical="top"/>
      <protection locked="0"/>
    </xf>
    <xf numFmtId="0" fontId="11" fillId="0" borderId="0" xfId="0" applyFont="1" applyAlignment="1">
      <alignment vertical="top"/>
    </xf>
    <xf numFmtId="4" fontId="12" fillId="0" borderId="0" xfId="1" applyNumberFormat="1" applyAlignment="1" applyProtection="1">
      <alignment vertical="top"/>
      <protection locked="0"/>
    </xf>
    <xf numFmtId="0" fontId="86" fillId="0" borderId="0" xfId="0" applyFont="1"/>
    <xf numFmtId="0" fontId="83" fillId="0" borderId="0" xfId="0" applyFont="1" applyAlignment="1">
      <alignment horizontal="left" vertical="top" wrapText="1"/>
    </xf>
    <xf numFmtId="0" fontId="79" fillId="0" borderId="0" xfId="0" applyFont="1"/>
    <xf numFmtId="4" fontId="79" fillId="0" borderId="0" xfId="0" applyNumberFormat="1" applyFont="1" applyAlignment="1">
      <alignment horizontal="right"/>
    </xf>
    <xf numFmtId="1" fontId="79" fillId="0" borderId="0" xfId="0" applyNumberFormat="1" applyFont="1"/>
    <xf numFmtId="0" fontId="79" fillId="0" borderId="0" xfId="0" applyFont="1" applyAlignment="1">
      <alignment horizontal="left"/>
    </xf>
    <xf numFmtId="1" fontId="11" fillId="0" borderId="0" xfId="0" quotePrefix="1" applyNumberFormat="1" applyFont="1" applyAlignment="1">
      <alignment horizontal="left" vertical="top" wrapText="1"/>
    </xf>
    <xf numFmtId="166" fontId="79" fillId="0" borderId="0" xfId="0" applyNumberFormat="1" applyFont="1"/>
    <xf numFmtId="4" fontId="83" fillId="0" borderId="0" xfId="0" applyNumberFormat="1" applyFont="1" applyAlignment="1">
      <alignment horizontal="right" vertical="top" wrapText="1"/>
    </xf>
    <xf numFmtId="0" fontId="83" fillId="0" borderId="0" xfId="0" applyFont="1" applyAlignment="1">
      <alignment horizontal="right" vertical="top" wrapText="1"/>
    </xf>
    <xf numFmtId="0" fontId="87" fillId="0" borderId="0" xfId="0" applyFont="1" applyAlignment="1">
      <alignment horizontal="left" vertical="top" wrapText="1"/>
    </xf>
    <xf numFmtId="4" fontId="79" fillId="0" borderId="0" xfId="0" applyNumberFormat="1" applyFont="1" applyAlignment="1">
      <alignment horizontal="right" vertical="top" wrapText="1"/>
    </xf>
    <xf numFmtId="0" fontId="87" fillId="0" borderId="0" xfId="0" applyFont="1" applyAlignment="1">
      <alignment horizontal="center"/>
    </xf>
    <xf numFmtId="0" fontId="0" fillId="0" borderId="0" xfId="0" applyAlignment="1">
      <alignment wrapText="1"/>
    </xf>
    <xf numFmtId="0" fontId="15" fillId="5" borderId="0" xfId="0" applyFont="1" applyFill="1" applyAlignment="1">
      <alignment horizontal="left"/>
    </xf>
    <xf numFmtId="0" fontId="15" fillId="5" borderId="0" xfId="0" applyFont="1" applyFill="1"/>
    <xf numFmtId="4" fontId="28" fillId="5" borderId="0" xfId="0" applyNumberFormat="1" applyFont="1" applyFill="1" applyAlignment="1" applyProtection="1">
      <alignment horizontal="right"/>
      <protection locked="0"/>
    </xf>
    <xf numFmtId="4" fontId="1" fillId="6" borderId="0" xfId="0" applyNumberFormat="1" applyFont="1" applyFill="1" applyAlignment="1" applyProtection="1">
      <alignment horizontal="right"/>
      <protection locked="0" hidden="1"/>
    </xf>
    <xf numFmtId="4" fontId="1" fillId="6" borderId="0" xfId="0" applyNumberFormat="1" applyFont="1" applyFill="1" applyAlignment="1" applyProtection="1">
      <alignment horizontal="right"/>
      <protection hidden="1"/>
    </xf>
    <xf numFmtId="0" fontId="79" fillId="6" borderId="0" xfId="0" applyFont="1" applyFill="1" applyAlignment="1">
      <alignment horizontal="right" wrapText="1"/>
    </xf>
    <xf numFmtId="0" fontId="79" fillId="6" borderId="0" xfId="0" applyFont="1" applyFill="1" applyAlignment="1">
      <alignment wrapText="1"/>
    </xf>
    <xf numFmtId="14" fontId="79" fillId="6" borderId="0" xfId="0" applyNumberFormat="1" applyFont="1" applyFill="1" applyAlignment="1" applyProtection="1">
      <alignment horizontal="right" wrapText="1"/>
      <protection locked="0"/>
    </xf>
    <xf numFmtId="0" fontId="51" fillId="6" borderId="0" xfId="0" applyFont="1" applyFill="1" applyAlignment="1">
      <alignment horizontal="left"/>
    </xf>
    <xf numFmtId="0" fontId="1" fillId="6" borderId="48" xfId="0" applyFont="1" applyFill="1" applyBorder="1" applyAlignment="1">
      <alignment wrapText="1"/>
    </xf>
    <xf numFmtId="164" fontId="1" fillId="6" borderId="48" xfId="0" applyNumberFormat="1" applyFont="1" applyFill="1" applyBorder="1" applyAlignment="1" applyProtection="1">
      <alignment horizontal="right" wrapText="1"/>
      <protection locked="0"/>
    </xf>
    <xf numFmtId="164" fontId="1" fillId="6" borderId="48" xfId="0" applyNumberFormat="1" applyFont="1" applyFill="1" applyBorder="1" applyAlignment="1">
      <alignment horizontal="right" wrapText="1"/>
    </xf>
    <xf numFmtId="164" fontId="1" fillId="6" borderId="48" xfId="0" applyNumberFormat="1" applyFont="1" applyFill="1" applyBorder="1" applyAlignment="1">
      <alignment wrapText="1"/>
    </xf>
    <xf numFmtId="4" fontId="1" fillId="6" borderId="48" xfId="0" applyNumberFormat="1" applyFont="1" applyFill="1" applyBorder="1" applyAlignment="1" applyProtection="1">
      <alignment horizontal="right"/>
      <protection locked="0" hidden="1"/>
    </xf>
    <xf numFmtId="164" fontId="1" fillId="6" borderId="0" xfId="0" applyNumberFormat="1" applyFont="1" applyFill="1" applyAlignment="1" applyProtection="1">
      <alignment horizontal="right" wrapText="1"/>
      <protection locked="0"/>
    </xf>
    <xf numFmtId="0" fontId="1" fillId="6" borderId="0" xfId="0" applyFont="1" applyFill="1" applyAlignment="1">
      <alignment wrapText="1"/>
    </xf>
    <xf numFmtId="0" fontId="51" fillId="0" borderId="0" xfId="0" applyFont="1" applyAlignment="1">
      <alignment vertical="top"/>
    </xf>
    <xf numFmtId="0" fontId="51" fillId="0" borderId="0" xfId="0" applyFont="1"/>
    <xf numFmtId="14" fontId="51" fillId="0" borderId="0" xfId="0" applyNumberFormat="1" applyFont="1"/>
    <xf numFmtId="0" fontId="79" fillId="0" borderId="0" xfId="0" applyFont="1" applyAlignment="1" applyProtection="1">
      <alignment horizontal="left"/>
      <protection locked="0"/>
    </xf>
    <xf numFmtId="0" fontId="79" fillId="0" borderId="0" xfId="0" applyFont="1" applyAlignment="1">
      <alignment horizontal="right"/>
    </xf>
    <xf numFmtId="0" fontId="51" fillId="0" borderId="0" xfId="0" applyFont="1" applyAlignment="1">
      <alignment vertical="top" wrapText="1"/>
    </xf>
    <xf numFmtId="0" fontId="79" fillId="0" borderId="0" xfId="0" applyFont="1" applyAlignment="1">
      <alignment vertical="top" wrapText="1"/>
    </xf>
    <xf numFmtId="0" fontId="15" fillId="0" borderId="0" xfId="0" applyFont="1" applyAlignment="1">
      <alignment horizontal="left" vertical="top" wrapText="1"/>
    </xf>
    <xf numFmtId="0" fontId="88" fillId="0" borderId="0" xfId="0" applyFont="1" applyAlignment="1">
      <alignment horizontal="left"/>
    </xf>
    <xf numFmtId="0" fontId="78" fillId="0" borderId="0" xfId="0" applyFont="1"/>
    <xf numFmtId="14" fontId="79" fillId="0" borderId="0" xfId="0" applyNumberFormat="1" applyFont="1"/>
    <xf numFmtId="0" fontId="92" fillId="0" borderId="0" xfId="0" applyFont="1" applyAlignment="1">
      <alignment vertical="top"/>
    </xf>
    <xf numFmtId="0" fontId="92" fillId="0" borderId="0" xfId="0" applyFont="1"/>
    <xf numFmtId="4" fontId="92" fillId="0" borderId="0" xfId="0" applyNumberFormat="1" applyFont="1" applyAlignment="1" applyProtection="1">
      <alignment horizontal="right" vertical="center"/>
      <protection hidden="1"/>
    </xf>
    <xf numFmtId="0" fontId="94" fillId="0" borderId="0" xfId="0" applyFont="1"/>
    <xf numFmtId="0" fontId="36" fillId="7" borderId="0" xfId="0" applyFont="1" applyFill="1" applyAlignment="1">
      <alignment horizontal="center" textRotation="90" wrapText="1"/>
    </xf>
    <xf numFmtId="0" fontId="36" fillId="0" borderId="0" xfId="0" applyFont="1" applyAlignment="1">
      <alignment horizontal="center" textRotation="90"/>
    </xf>
    <xf numFmtId="166" fontId="36" fillId="0" borderId="0" xfId="0" applyNumberFormat="1" applyFont="1" applyAlignment="1">
      <alignment horizontal="center" vertical="top"/>
    </xf>
    <xf numFmtId="166" fontId="94" fillId="0" borderId="0" xfId="0" applyNumberFormat="1" applyFont="1" applyAlignment="1">
      <alignment horizontal="center" vertical="top"/>
    </xf>
    <xf numFmtId="0" fontId="79" fillId="6" borderId="0" xfId="0" applyFont="1" applyFill="1" applyAlignment="1">
      <alignment horizontal="left" vertical="top" wrapText="1"/>
    </xf>
    <xf numFmtId="0" fontId="88" fillId="6" borderId="0" xfId="0" applyFont="1" applyFill="1" applyAlignment="1">
      <alignment horizontal="left" vertical="top" wrapText="1"/>
    </xf>
    <xf numFmtId="2" fontId="51" fillId="6" borderId="0" xfId="0" applyNumberFormat="1" applyFont="1" applyFill="1" applyAlignment="1" applyProtection="1">
      <alignment horizontal="right" vertical="top" wrapText="1"/>
      <protection locked="0"/>
    </xf>
    <xf numFmtId="0" fontId="51" fillId="6" borderId="0" xfId="0" applyFont="1" applyFill="1" applyAlignment="1">
      <alignment horizontal="left" vertical="top" wrapText="1"/>
    </xf>
    <xf numFmtId="0" fontId="78" fillId="6" borderId="0" xfId="0" applyFont="1" applyFill="1" applyAlignment="1">
      <alignment horizontal="left" vertical="top" wrapText="1"/>
    </xf>
    <xf numFmtId="0" fontId="1" fillId="6" borderId="0" xfId="0" applyFont="1" applyFill="1"/>
    <xf numFmtId="14" fontId="79" fillId="6" borderId="0" xfId="0" applyNumberFormat="1" applyFont="1" applyFill="1" applyAlignment="1" applyProtection="1">
      <alignment horizontal="left" vertical="top" wrapText="1"/>
      <protection locked="0"/>
    </xf>
    <xf numFmtId="0" fontId="46" fillId="0" borderId="0" xfId="0" applyFont="1" applyAlignment="1">
      <alignment wrapText="1"/>
    </xf>
    <xf numFmtId="0" fontId="0" fillId="0" borderId="16" xfId="0" applyBorder="1" applyAlignment="1">
      <alignment horizontal="center"/>
    </xf>
    <xf numFmtId="0" fontId="0" fillId="0" borderId="15" xfId="0" applyBorder="1" applyAlignment="1">
      <alignment horizontal="left"/>
    </xf>
    <xf numFmtId="9" fontId="0" fillId="0" borderId="16" xfId="0" applyNumberFormat="1" applyBorder="1"/>
    <xf numFmtId="0" fontId="0" fillId="0" borderId="41" xfId="0" applyBorder="1"/>
    <xf numFmtId="0" fontId="0" fillId="0" borderId="17" xfId="0" applyBorder="1" applyAlignment="1">
      <alignment wrapText="1"/>
    </xf>
    <xf numFmtId="0" fontId="36" fillId="7" borderId="0" xfId="0" applyFont="1" applyFill="1" applyAlignment="1">
      <alignment horizontal="left" textRotation="90" wrapText="1"/>
    </xf>
    <xf numFmtId="4" fontId="51" fillId="0" borderId="0" xfId="0" applyNumberFormat="1" applyFont="1" applyAlignment="1">
      <alignment horizontal="right"/>
    </xf>
    <xf numFmtId="14" fontId="95" fillId="0" borderId="0" xfId="0" applyNumberFormat="1" applyFont="1" applyAlignment="1">
      <alignment horizontal="left" vertical="top"/>
    </xf>
    <xf numFmtId="1" fontId="1" fillId="0" borderId="0" xfId="0" applyNumberFormat="1" applyFont="1" applyAlignment="1">
      <alignment horizontal="center"/>
    </xf>
    <xf numFmtId="3" fontId="1" fillId="0" borderId="0" xfId="0" applyNumberFormat="1" applyFont="1" applyAlignment="1">
      <alignment horizontal="center"/>
    </xf>
    <xf numFmtId="4" fontId="1" fillId="0" borderId="0" xfId="0" applyNumberFormat="1" applyFont="1" applyAlignment="1">
      <alignment horizontal="center"/>
    </xf>
    <xf numFmtId="3" fontId="79" fillId="0" borderId="0" xfId="0" applyNumberFormat="1" applyFont="1" applyAlignment="1">
      <alignment horizontal="center"/>
    </xf>
    <xf numFmtId="1" fontId="85" fillId="0" borderId="0" xfId="0" applyNumberFormat="1" applyFont="1" applyAlignment="1">
      <alignment horizontal="center"/>
    </xf>
    <xf numFmtId="0" fontId="16" fillId="0" borderId="0" xfId="0" applyFont="1" applyAlignment="1">
      <alignment horizontal="left" vertical="top" wrapText="1"/>
    </xf>
    <xf numFmtId="0" fontId="1" fillId="0" borderId="0" xfId="0" applyFont="1" applyAlignment="1">
      <alignment wrapText="1"/>
    </xf>
    <xf numFmtId="164" fontId="15" fillId="0" borderId="0" xfId="0" applyNumberFormat="1" applyFont="1" applyAlignment="1">
      <alignment horizontal="right"/>
    </xf>
    <xf numFmtId="4" fontId="15" fillId="0" borderId="0" xfId="0" applyNumberFormat="1" applyFont="1" applyAlignment="1">
      <alignment horizontal="right"/>
    </xf>
    <xf numFmtId="0" fontId="16" fillId="0" borderId="0" xfId="0" applyFont="1" applyAlignment="1">
      <alignment vertical="top" wrapText="1"/>
    </xf>
    <xf numFmtId="0" fontId="16" fillId="0" borderId="52" xfId="0" applyFont="1" applyBorder="1" applyAlignment="1" applyProtection="1">
      <alignment horizontal="center" vertical="center" wrapText="1"/>
      <protection locked="0"/>
    </xf>
    <xf numFmtId="0" fontId="46" fillId="0" borderId="15" xfId="0" applyFont="1" applyBorder="1" applyAlignment="1">
      <alignment horizontal="left"/>
    </xf>
    <xf numFmtId="2" fontId="51" fillId="6" borderId="0" xfId="0" applyNumberFormat="1" applyFont="1" applyFill="1" applyAlignment="1">
      <alignment horizontal="right"/>
    </xf>
    <xf numFmtId="0" fontId="1" fillId="8" borderId="0" xfId="0" applyFont="1" applyFill="1" applyAlignment="1">
      <alignment wrapText="1"/>
    </xf>
    <xf numFmtId="0" fontId="1" fillId="8" borderId="0" xfId="0" applyFont="1" applyFill="1" applyAlignment="1">
      <alignment vertical="top" wrapText="1"/>
    </xf>
    <xf numFmtId="0" fontId="97" fillId="8" borderId="0" xfId="0" applyFont="1" applyFill="1" applyAlignment="1">
      <alignment horizontal="center" wrapText="1"/>
    </xf>
    <xf numFmtId="0" fontId="97" fillId="0" borderId="0" xfId="0" applyFont="1" applyAlignment="1">
      <alignment horizontal="center" wrapText="1"/>
    </xf>
    <xf numFmtId="0" fontId="3" fillId="8" borderId="0" xfId="0" applyFont="1" applyFill="1" applyAlignment="1">
      <alignment horizontal="center" vertical="center" wrapText="1"/>
    </xf>
    <xf numFmtId="0" fontId="1" fillId="8" borderId="0" xfId="0" applyFont="1" applyFill="1" applyAlignment="1">
      <alignment horizontal="center" wrapText="1"/>
    </xf>
    <xf numFmtId="0" fontId="100" fillId="0" borderId="0" xfId="0" applyFont="1" applyAlignment="1">
      <alignment horizontal="center"/>
    </xf>
    <xf numFmtId="0" fontId="11" fillId="9" borderId="0" xfId="0" applyFont="1" applyFill="1" applyProtection="1">
      <protection locked="0"/>
    </xf>
    <xf numFmtId="0" fontId="0" fillId="0" borderId="34" xfId="0" applyBorder="1"/>
    <xf numFmtId="0" fontId="46" fillId="0" borderId="53" xfId="0" applyFont="1" applyBorder="1" applyAlignment="1">
      <alignment horizontal="left"/>
    </xf>
    <xf numFmtId="0" fontId="1" fillId="0" borderId="0" xfId="0" applyFont="1" applyAlignment="1">
      <alignment horizontal="center"/>
    </xf>
    <xf numFmtId="2" fontId="0" fillId="0" borderId="15" xfId="0" applyNumberFormat="1" applyBorder="1"/>
    <xf numFmtId="2" fontId="0" fillId="0" borderId="16" xfId="0" applyNumberFormat="1" applyBorder="1"/>
    <xf numFmtId="2" fontId="0" fillId="0" borderId="17" xfId="0" applyNumberFormat="1" applyBorder="1"/>
    <xf numFmtId="14" fontId="101" fillId="0" borderId="0" xfId="0" applyNumberFormat="1" applyFont="1" applyAlignment="1">
      <alignment horizontal="right"/>
    </xf>
    <xf numFmtId="14" fontId="0" fillId="0" borderId="56" xfId="0" applyNumberFormat="1" applyBorder="1"/>
    <xf numFmtId="14" fontId="0" fillId="0" borderId="57" xfId="0" applyNumberFormat="1" applyBorder="1"/>
    <xf numFmtId="0" fontId="0" fillId="0" borderId="58" xfId="0" applyBorder="1"/>
    <xf numFmtId="14" fontId="0" fillId="0" borderId="59" xfId="0" applyNumberFormat="1" applyBorder="1"/>
    <xf numFmtId="0" fontId="0" fillId="0" borderId="50" xfId="0" applyBorder="1"/>
    <xf numFmtId="1" fontId="0" fillId="0" borderId="55" xfId="0" applyNumberFormat="1" applyBorder="1"/>
    <xf numFmtId="14" fontId="0" fillId="0" borderId="55" xfId="0" applyNumberFormat="1" applyBorder="1"/>
    <xf numFmtId="14" fontId="15" fillId="0" borderId="0" xfId="0" applyNumberFormat="1" applyFont="1"/>
    <xf numFmtId="2" fontId="101" fillId="0" borderId="0" xfId="0" applyNumberFormat="1" applyFont="1" applyAlignment="1">
      <alignment horizontal="right"/>
    </xf>
    <xf numFmtId="2" fontId="15" fillId="0" borderId="0" xfId="0" applyNumberFormat="1" applyFont="1" applyAlignment="1">
      <alignment horizontal="left"/>
    </xf>
    <xf numFmtId="2" fontId="38" fillId="0" borderId="0" xfId="0" applyNumberFormat="1" applyFont="1" applyAlignment="1">
      <alignment horizontal="right" vertical="top"/>
    </xf>
    <xf numFmtId="2" fontId="15" fillId="0" borderId="0" xfId="0" applyNumberFormat="1" applyFont="1"/>
    <xf numFmtId="2" fontId="43" fillId="0" borderId="0" xfId="0" applyNumberFormat="1" applyFont="1" applyAlignment="1">
      <alignment horizontal="right"/>
    </xf>
    <xf numFmtId="2" fontId="38" fillId="0" borderId="0" xfId="0" applyNumberFormat="1" applyFont="1"/>
    <xf numFmtId="164" fontId="15" fillId="0" borderId="0" xfId="0" applyNumberFormat="1" applyFont="1"/>
    <xf numFmtId="0" fontId="90" fillId="0" borderId="0" xfId="0" applyFont="1" applyAlignment="1">
      <alignment horizontal="left"/>
    </xf>
    <xf numFmtId="4" fontId="90" fillId="0" borderId="0" xfId="0" applyNumberFormat="1" applyFont="1" applyAlignment="1">
      <alignment horizontal="right"/>
    </xf>
    <xf numFmtId="0" fontId="46" fillId="0" borderId="0" xfId="0" applyFont="1" applyAlignment="1">
      <alignment horizontal="center"/>
    </xf>
    <xf numFmtId="14" fontId="0" fillId="0" borderId="0" xfId="0" applyNumberFormat="1" applyAlignment="1">
      <alignment horizontal="center"/>
    </xf>
    <xf numFmtId="0" fontId="0" fillId="0" borderId="0" xfId="0" applyAlignment="1">
      <alignment horizontal="left" wrapText="1"/>
    </xf>
    <xf numFmtId="0" fontId="12" fillId="0" borderId="0" xfId="1" applyAlignment="1">
      <alignment horizontal="left" wrapText="1"/>
    </xf>
    <xf numFmtId="0" fontId="102" fillId="0" borderId="0" xfId="0" applyFont="1" applyAlignment="1" applyProtection="1">
      <alignment horizontal="center"/>
      <protection locked="0"/>
    </xf>
    <xf numFmtId="0" fontId="46" fillId="0" borderId="0" xfId="0" applyFont="1" applyAlignment="1">
      <alignment horizontal="justify"/>
    </xf>
    <xf numFmtId="0" fontId="0" fillId="0" borderId="0" xfId="0" applyAlignment="1">
      <alignment horizontal="justify"/>
    </xf>
    <xf numFmtId="0" fontId="0" fillId="0" borderId="60" xfId="0" applyBorder="1" applyAlignment="1">
      <alignment horizontal="left"/>
    </xf>
    <xf numFmtId="0" fontId="0" fillId="0" borderId="27" xfId="0" applyBorder="1" applyAlignment="1">
      <alignment horizontal="left"/>
    </xf>
    <xf numFmtId="0" fontId="0" fillId="0" borderId="61" xfId="0" applyBorder="1" applyAlignment="1">
      <alignment horizontal="left"/>
    </xf>
    <xf numFmtId="14" fontId="0" fillId="0" borderId="62" xfId="0" applyNumberFormat="1" applyBorder="1"/>
    <xf numFmtId="14" fontId="0" fillId="0" borderId="63" xfId="0" applyNumberFormat="1" applyBorder="1"/>
    <xf numFmtId="1" fontId="0" fillId="0" borderId="64" xfId="0" applyNumberFormat="1" applyBorder="1"/>
    <xf numFmtId="1" fontId="0" fillId="0" borderId="49" xfId="0" applyNumberFormat="1" applyBorder="1"/>
    <xf numFmtId="0" fontId="0" fillId="0" borderId="57" xfId="0" applyBorder="1"/>
    <xf numFmtId="0" fontId="0" fillId="0" borderId="59" xfId="0" applyBorder="1"/>
    <xf numFmtId="0" fontId="0" fillId="0" borderId="55" xfId="0" applyBorder="1"/>
    <xf numFmtId="14" fontId="0" fillId="0" borderId="67" xfId="0" applyNumberFormat="1" applyBorder="1"/>
    <xf numFmtId="0" fontId="0" fillId="0" borderId="56" xfId="0" applyBorder="1"/>
    <xf numFmtId="0" fontId="41" fillId="0" borderId="1" xfId="0" applyFont="1" applyBorder="1" applyAlignment="1">
      <alignment horizontal="left"/>
    </xf>
    <xf numFmtId="0" fontId="26" fillId="0" borderId="0" xfId="0" applyFont="1" applyAlignment="1">
      <alignment horizontal="justify"/>
    </xf>
    <xf numFmtId="0" fontId="7" fillId="0" borderId="3" xfId="0" applyFont="1" applyBorder="1" applyAlignment="1">
      <alignment horizontal="right"/>
    </xf>
    <xf numFmtId="0" fontId="1" fillId="0" borderId="0" xfId="0" applyFont="1" applyAlignment="1">
      <alignment horizontal="left" vertical="top" wrapText="1"/>
    </xf>
    <xf numFmtId="0" fontId="11" fillId="0" borderId="0" xfId="0" applyFont="1" applyAlignment="1">
      <alignment horizontal="right"/>
    </xf>
    <xf numFmtId="0" fontId="11" fillId="0" borderId="0" xfId="0" applyFont="1" applyAlignment="1">
      <alignment horizontal="right" vertical="top" wrapText="1"/>
    </xf>
    <xf numFmtId="0" fontId="7" fillId="0" borderId="4" xfId="0" applyFont="1" applyBorder="1" applyAlignment="1">
      <alignment horizontal="center"/>
    </xf>
    <xf numFmtId="0" fontId="5" fillId="0" borderId="5" xfId="0" applyFont="1" applyBorder="1" applyAlignment="1">
      <alignment horizontal="right"/>
    </xf>
    <xf numFmtId="0" fontId="6" fillId="0" borderId="6" xfId="0" applyFont="1" applyBorder="1" applyAlignment="1">
      <alignment horizontal="center" vertical="top" wrapText="1"/>
    </xf>
    <xf numFmtId="0" fontId="9" fillId="0" borderId="0" xfId="0" applyFont="1" applyAlignment="1">
      <alignment horizontal="left" wrapText="1"/>
    </xf>
    <xf numFmtId="0" fontId="18" fillId="3" borderId="0" xfId="0" applyFont="1" applyFill="1" applyAlignment="1">
      <alignment horizontal="left" vertical="top" wrapText="1"/>
    </xf>
    <xf numFmtId="4" fontId="8" fillId="0" borderId="3" xfId="0" applyNumberFormat="1" applyFont="1" applyBorder="1" applyAlignment="1">
      <alignment horizontal="center"/>
    </xf>
    <xf numFmtId="14" fontId="27" fillId="0" borderId="7" xfId="0" applyNumberFormat="1" applyFont="1" applyBorder="1" applyAlignment="1" applyProtection="1">
      <alignment horizontal="center"/>
      <protection locked="0"/>
    </xf>
    <xf numFmtId="14" fontId="27" fillId="0" borderId="0" xfId="0" applyNumberFormat="1" applyFont="1" applyAlignment="1" applyProtection="1">
      <alignment horizontal="center"/>
      <protection locked="0"/>
    </xf>
    <xf numFmtId="14" fontId="27" fillId="0" borderId="3" xfId="0" applyNumberFormat="1" applyFont="1" applyBorder="1" applyAlignment="1" applyProtection="1">
      <alignment horizontal="center"/>
      <protection locked="0"/>
    </xf>
    <xf numFmtId="0" fontId="27" fillId="0" borderId="8" xfId="0" applyFont="1" applyBorder="1" applyAlignment="1" applyProtection="1">
      <alignment horizontal="center"/>
      <protection hidden="1"/>
    </xf>
    <xf numFmtId="0" fontId="27" fillId="0" borderId="1" xfId="0" applyFont="1" applyBorder="1" applyAlignment="1" applyProtection="1">
      <alignment horizontal="center"/>
      <protection hidden="1"/>
    </xf>
    <xf numFmtId="0" fontId="27" fillId="0" borderId="9" xfId="0" applyFont="1" applyBorder="1" applyAlignment="1" applyProtection="1">
      <alignment horizontal="center"/>
      <protection hidden="1"/>
    </xf>
    <xf numFmtId="0" fontId="7" fillId="0" borderId="2" xfId="0" applyFont="1" applyBorder="1" applyAlignment="1">
      <alignment horizontal="center" vertical="top" wrapText="1"/>
    </xf>
    <xf numFmtId="0" fontId="7" fillId="0" borderId="0" xfId="0" applyFont="1" applyAlignment="1">
      <alignment horizontal="right"/>
    </xf>
    <xf numFmtId="0" fontId="7" fillId="0" borderId="0" xfId="0" applyFont="1" applyAlignment="1">
      <alignment horizontal="center"/>
    </xf>
    <xf numFmtId="0" fontId="1" fillId="0" borderId="0" xfId="0" applyFont="1" applyAlignment="1" applyProtection="1">
      <alignment horizontal="left"/>
      <protection locked="0"/>
    </xf>
    <xf numFmtId="0" fontId="6" fillId="0" borderId="3" xfId="0" applyFont="1" applyBorder="1" applyAlignment="1">
      <alignment horizontal="right"/>
    </xf>
    <xf numFmtId="0" fontId="26" fillId="0" borderId="0" xfId="0" applyFont="1" applyAlignment="1">
      <alignment horizontal="left" vertical="top" wrapText="1"/>
    </xf>
    <xf numFmtId="0" fontId="7" fillId="0" borderId="2" xfId="0" applyFont="1" applyBorder="1" applyAlignment="1">
      <alignment horizontal="center"/>
    </xf>
    <xf numFmtId="0" fontId="37" fillId="0" borderId="2" xfId="0" applyFont="1" applyBorder="1" applyAlignment="1" applyProtection="1">
      <alignment horizontal="center"/>
      <protection locked="0"/>
    </xf>
    <xf numFmtId="22" fontId="45" fillId="0" borderId="2" xfId="0" applyNumberFormat="1" applyFont="1" applyBorder="1" applyAlignment="1" applyProtection="1">
      <alignment horizontal="center"/>
      <protection locked="0"/>
    </xf>
    <xf numFmtId="0" fontId="10" fillId="0" borderId="0" xfId="0" applyFont="1" applyAlignment="1">
      <alignment horizontal="left" vertical="top" wrapText="1"/>
    </xf>
    <xf numFmtId="0" fontId="19" fillId="2" borderId="0" xfId="0" applyFont="1" applyFill="1" applyAlignment="1">
      <alignment horizontal="left" vertical="top" wrapText="1"/>
    </xf>
    <xf numFmtId="164" fontId="89" fillId="0" borderId="0" xfId="0" applyNumberFormat="1" applyFont="1" applyAlignment="1" applyProtection="1">
      <alignment horizontal="left" vertical="top" wrapText="1"/>
      <protection locked="0"/>
    </xf>
    <xf numFmtId="1" fontId="45" fillId="0" borderId="0" xfId="0" applyNumberFormat="1" applyFont="1" applyAlignment="1" applyProtection="1">
      <alignment horizontal="left" vertical="top" wrapText="1"/>
      <protection hidden="1"/>
    </xf>
    <xf numFmtId="0" fontId="1" fillId="0" borderId="0" xfId="0" quotePrefix="1" applyFont="1" applyAlignment="1" applyProtection="1">
      <alignment horizontal="left"/>
      <protection locked="0"/>
    </xf>
    <xf numFmtId="0" fontId="1" fillId="0" borderId="0" xfId="0" applyFont="1" applyAlignment="1">
      <alignment horizontal="left"/>
    </xf>
    <xf numFmtId="0" fontId="11" fillId="0" borderId="0" xfId="0" applyFont="1" applyAlignment="1">
      <alignment horizontal="center"/>
    </xf>
    <xf numFmtId="49" fontId="1" fillId="0" borderId="0" xfId="0" applyNumberFormat="1" applyFont="1" applyAlignment="1" applyProtection="1">
      <alignment horizontal="left"/>
      <protection locked="0"/>
    </xf>
    <xf numFmtId="4" fontId="11" fillId="0" borderId="0" xfId="0" applyNumberFormat="1" applyFont="1" applyAlignment="1">
      <alignment horizontal="center"/>
    </xf>
    <xf numFmtId="0" fontId="12" fillId="0" borderId="0" xfId="1" applyBorder="1" applyAlignment="1" applyProtection="1">
      <alignment horizontal="left"/>
      <protection locked="0"/>
    </xf>
    <xf numFmtId="0" fontId="12" fillId="0" borderId="0" xfId="1" applyAlignment="1" applyProtection="1">
      <alignment horizontal="left"/>
      <protection locked="0"/>
    </xf>
    <xf numFmtId="1" fontId="12" fillId="0" borderId="0" xfId="1" applyNumberFormat="1" applyBorder="1" applyAlignment="1" applyProtection="1">
      <alignment horizontal="center" vertical="center" wrapText="1"/>
    </xf>
    <xf numFmtId="1" fontId="1" fillId="0" borderId="0" xfId="0" applyNumberFormat="1" applyFont="1" applyAlignment="1">
      <alignment horizontal="left"/>
    </xf>
    <xf numFmtId="164" fontId="1" fillId="0" borderId="0" xfId="0" applyNumberFormat="1" applyFont="1" applyAlignment="1" applyProtection="1">
      <alignment horizontal="left"/>
      <protection locked="0"/>
    </xf>
    <xf numFmtId="1" fontId="26" fillId="0" borderId="0" xfId="0" applyNumberFormat="1" applyFont="1" applyAlignment="1" applyProtection="1">
      <alignment horizontal="left" vertical="top" wrapText="1"/>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 fillId="0" borderId="0" xfId="0" applyFont="1" applyAlignment="1">
      <alignment horizontal="right"/>
    </xf>
    <xf numFmtId="0" fontId="1" fillId="0" borderId="0" xfId="0" applyFont="1" applyAlignment="1">
      <alignment horizontal="right" wrapText="1"/>
    </xf>
    <xf numFmtId="0" fontId="12" fillId="0" borderId="0" xfId="1" applyNumberFormat="1" applyFill="1" applyBorder="1" applyAlignment="1" applyProtection="1">
      <alignment horizontal="left"/>
      <protection locked="0"/>
    </xf>
    <xf numFmtId="0" fontId="1" fillId="0" borderId="0" xfId="1" applyNumberFormat="1" applyFont="1" applyFill="1" applyBorder="1" applyAlignment="1" applyProtection="1">
      <alignment horizontal="left"/>
      <protection locked="0"/>
    </xf>
    <xf numFmtId="0" fontId="79" fillId="0" borderId="0" xfId="0" applyFont="1" applyAlignment="1">
      <alignment horizontal="left" vertical="top" wrapText="1"/>
    </xf>
    <xf numFmtId="0" fontId="79" fillId="0" borderId="0" xfId="0" applyFont="1" applyAlignment="1">
      <alignment horizontal="left" vertical="top"/>
    </xf>
    <xf numFmtId="0" fontId="79" fillId="0" borderId="0" xfId="0" applyFont="1" applyAlignment="1">
      <alignment horizontal="right" vertical="top" wrapText="1"/>
    </xf>
    <xf numFmtId="0" fontId="79" fillId="0" borderId="0" xfId="0" applyFont="1" applyAlignment="1" applyProtection="1">
      <alignment horizontal="left" vertical="top" wrapText="1"/>
      <protection locked="0"/>
    </xf>
    <xf numFmtId="0" fontId="51" fillId="0" borderId="0" xfId="0" applyFont="1" applyAlignment="1">
      <alignment horizontal="right"/>
    </xf>
    <xf numFmtId="0" fontId="79" fillId="0" borderId="0" xfId="0" applyFont="1" applyAlignment="1">
      <alignment horizontal="left"/>
    </xf>
    <xf numFmtId="0" fontId="51" fillId="0" borderId="0" xfId="0" applyFont="1" applyAlignment="1">
      <alignment horizontal="center"/>
    </xf>
    <xf numFmtId="0" fontId="79" fillId="0" borderId="0" xfId="0" applyFont="1" applyAlignment="1">
      <alignment horizontal="left" wrapText="1"/>
    </xf>
    <xf numFmtId="0" fontId="79" fillId="0" borderId="0" xfId="0" applyFont="1" applyAlignment="1">
      <alignment horizontal="right" vertical="top"/>
    </xf>
    <xf numFmtId="0" fontId="79" fillId="0" borderId="0" xfId="0" applyFont="1" applyAlignment="1">
      <alignment horizontal="right"/>
    </xf>
    <xf numFmtId="1" fontId="79" fillId="0" borderId="0" xfId="0" applyNumberFormat="1" applyFont="1" applyAlignment="1">
      <alignment horizontal="center"/>
    </xf>
    <xf numFmtId="0" fontId="79" fillId="0" borderId="0" xfId="0" applyFont="1" applyAlignment="1">
      <alignment horizontal="center"/>
    </xf>
    <xf numFmtId="0" fontId="79" fillId="0" borderId="0" xfId="0" applyFont="1" applyAlignment="1" applyProtection="1">
      <alignment horizontal="center"/>
      <protection locked="0"/>
    </xf>
    <xf numFmtId="0" fontId="96" fillId="0" borderId="0" xfId="0" applyFont="1" applyAlignment="1" applyProtection="1">
      <alignment horizontal="center" vertical="center"/>
      <protection locked="0"/>
    </xf>
    <xf numFmtId="0" fontId="51" fillId="0" borderId="0" xfId="0" applyFont="1" applyAlignment="1">
      <alignment horizontal="left"/>
    </xf>
    <xf numFmtId="0" fontId="79" fillId="0" borderId="0" xfId="0" applyFont="1" applyAlignment="1" applyProtection="1">
      <alignment horizontal="left"/>
      <protection locked="0"/>
    </xf>
    <xf numFmtId="0" fontId="90" fillId="0" borderId="0" xfId="0" applyFont="1" applyAlignment="1">
      <alignment horizontal="left" wrapText="1"/>
    </xf>
    <xf numFmtId="0" fontId="51" fillId="0" borderId="0" xfId="0" applyFont="1" applyAlignment="1">
      <alignment horizontal="left" vertical="top" wrapText="1"/>
    </xf>
    <xf numFmtId="0" fontId="79" fillId="0" borderId="0" xfId="0" applyFont="1" applyAlignment="1">
      <alignment horizontal="center" vertical="top"/>
    </xf>
    <xf numFmtId="14" fontId="51" fillId="0" borderId="0" xfId="0" applyNumberFormat="1" applyFont="1" applyAlignment="1">
      <alignment horizontal="left"/>
    </xf>
    <xf numFmtId="0" fontId="17" fillId="0" borderId="0" xfId="1" applyNumberFormat="1" applyFont="1" applyFill="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3" fillId="0" borderId="0" xfId="0" applyFont="1" applyAlignment="1">
      <alignment horizontal="left" vertical="top" wrapText="1"/>
    </xf>
    <xf numFmtId="0" fontId="11" fillId="0" borderId="0" xfId="0" applyFont="1" applyAlignment="1">
      <alignment horizontal="left" vertical="top" wrapText="1"/>
    </xf>
    <xf numFmtId="0" fontId="15" fillId="0" borderId="0" xfId="0" applyFont="1" applyAlignment="1">
      <alignment horizontal="left"/>
    </xf>
    <xf numFmtId="0" fontId="15" fillId="0" borderId="0" xfId="0" applyFont="1" applyAlignment="1">
      <alignment horizontal="left" vertical="top" wrapText="1"/>
    </xf>
    <xf numFmtId="0" fontId="14" fillId="0" borderId="0" xfId="0" applyFont="1" applyAlignment="1" applyProtection="1">
      <alignment horizontal="left"/>
      <protection locked="0"/>
    </xf>
    <xf numFmtId="20" fontId="14" fillId="0" borderId="0" xfId="0" applyNumberFormat="1" applyFont="1" applyAlignment="1" applyProtection="1">
      <alignment horizontal="left"/>
      <protection locked="0"/>
    </xf>
    <xf numFmtId="0" fontId="11" fillId="0" borderId="10" xfId="0" applyFont="1" applyBorder="1" applyAlignment="1">
      <alignment horizontal="left"/>
    </xf>
    <xf numFmtId="0" fontId="11" fillId="4" borderId="10" xfId="0" applyFont="1" applyFill="1" applyBorder="1" applyAlignment="1">
      <alignment horizontal="left"/>
    </xf>
    <xf numFmtId="0" fontId="13" fillId="0" borderId="0" xfId="0" applyFont="1" applyAlignment="1">
      <alignment horizontal="left"/>
    </xf>
    <xf numFmtId="0" fontId="21" fillId="0" borderId="0" xfId="0" applyFont="1" applyAlignment="1">
      <alignment horizontal="left" wrapText="1"/>
    </xf>
    <xf numFmtId="0" fontId="11" fillId="0" borderId="11" xfId="0" applyFont="1" applyBorder="1" applyAlignment="1">
      <alignment horizontal="left"/>
    </xf>
    <xf numFmtId="0" fontId="10" fillId="0" borderId="0" xfId="0" applyFont="1" applyAlignment="1">
      <alignment wrapText="1"/>
    </xf>
    <xf numFmtId="0" fontId="91" fillId="0" borderId="0" xfId="0" applyFont="1" applyAlignment="1">
      <alignment horizontal="left"/>
    </xf>
    <xf numFmtId="0" fontId="14" fillId="0" borderId="0" xfId="0" applyFont="1" applyAlignment="1">
      <alignment horizontal="left" vertical="top" wrapText="1"/>
    </xf>
    <xf numFmtId="0" fontId="10" fillId="0" borderId="0" xfId="0" applyFont="1"/>
    <xf numFmtId="0" fontId="26" fillId="0" borderId="0" xfId="0" applyFont="1" applyAlignment="1">
      <alignment horizontal="left"/>
    </xf>
    <xf numFmtId="0" fontId="26" fillId="0" borderId="0" xfId="0" applyFont="1" applyAlignment="1">
      <alignment horizontal="left" vertical="top"/>
    </xf>
    <xf numFmtId="0" fontId="16" fillId="0" borderId="0" xfId="0" applyFont="1" applyAlignment="1">
      <alignment horizontal="left" vertical="top" wrapText="1"/>
    </xf>
    <xf numFmtId="0" fontId="99" fillId="0" borderId="0" xfId="0" applyFont="1" applyAlignment="1">
      <alignment horizontal="left" vertical="center" wrapText="1"/>
    </xf>
    <xf numFmtId="0" fontId="90" fillId="0" borderId="0" xfId="0" applyFont="1" applyAlignment="1">
      <alignment horizontal="left"/>
    </xf>
    <xf numFmtId="0" fontId="79" fillId="6" borderId="0" xfId="0" applyFont="1" applyFill="1" applyAlignment="1" applyProtection="1">
      <alignment horizontal="left" vertical="top" wrapText="1"/>
      <protection locked="0"/>
    </xf>
    <xf numFmtId="0" fontId="15" fillId="5" borderId="0" xfId="0" applyFont="1" applyFill="1" applyAlignment="1" applyProtection="1">
      <alignment horizontal="left"/>
      <protection locked="0"/>
    </xf>
    <xf numFmtId="0" fontId="28" fillId="0" borderId="0" xfId="0" applyFont="1" applyAlignment="1">
      <alignment horizontal="left"/>
    </xf>
    <xf numFmtId="0" fontId="44" fillId="0" borderId="0" xfId="0" applyFont="1" applyAlignment="1">
      <alignment horizontal="center"/>
    </xf>
    <xf numFmtId="0" fontId="0" fillId="0" borderId="0" xfId="0" applyAlignment="1">
      <alignment wrapText="1"/>
    </xf>
    <xf numFmtId="0" fontId="1" fillId="5" borderId="0" xfId="0" applyFont="1" applyFill="1" applyAlignment="1">
      <alignment horizontal="left"/>
    </xf>
    <xf numFmtId="0" fontId="12" fillId="0" borderId="0" xfId="1" applyAlignment="1">
      <alignment horizontal="left" vertical="top" wrapText="1"/>
    </xf>
    <xf numFmtId="0" fontId="0" fillId="0" borderId="0" xfId="0" applyAlignment="1">
      <alignment horizontal="left" vertical="top" wrapText="1"/>
    </xf>
    <xf numFmtId="0" fontId="79" fillId="6" borderId="0" xfId="0" applyFont="1" applyFill="1" applyAlignment="1">
      <alignment horizontal="left" wrapText="1"/>
    </xf>
    <xf numFmtId="0" fontId="1" fillId="6" borderId="48" xfId="0" applyFont="1" applyFill="1" applyBorder="1" applyAlignment="1">
      <alignment horizontal="left" wrapText="1"/>
    </xf>
    <xf numFmtId="14" fontId="1" fillId="6" borderId="0" xfId="0" applyNumberFormat="1" applyFont="1" applyFill="1" applyAlignment="1">
      <alignment horizontal="left"/>
    </xf>
    <xf numFmtId="0" fontId="1" fillId="6" borderId="0" xfId="0" applyFont="1" applyFill="1" applyAlignment="1">
      <alignment horizontal="left" wrapText="1"/>
    </xf>
    <xf numFmtId="0" fontId="1" fillId="6" borderId="48" xfId="0" applyFont="1" applyFill="1" applyBorder="1" applyAlignment="1">
      <alignment horizontal="left" vertical="top" wrapText="1"/>
    </xf>
    <xf numFmtId="0" fontId="1" fillId="6" borderId="0" xfId="0" applyFont="1" applyFill="1" applyAlignment="1">
      <alignment horizontal="left" vertical="top" wrapText="1"/>
    </xf>
    <xf numFmtId="0" fontId="42" fillId="0" borderId="0" xfId="0" applyFont="1" applyAlignment="1">
      <alignment horizontal="left"/>
    </xf>
    <xf numFmtId="0" fontId="1" fillId="6" borderId="48" xfId="0" applyFont="1" applyFill="1" applyBorder="1" applyAlignment="1">
      <alignment horizontal="center" wrapText="1"/>
    </xf>
    <xf numFmtId="0" fontId="88" fillId="0" borderId="0" xfId="0" applyFont="1" applyAlignment="1">
      <alignment horizontal="left"/>
    </xf>
    <xf numFmtId="0" fontId="1" fillId="0" borderId="0" xfId="0" applyFont="1" applyAlignment="1">
      <alignment horizontal="left" wrapText="1"/>
    </xf>
    <xf numFmtId="0" fontId="51" fillId="6" borderId="0" xfId="0" applyFont="1" applyFill="1" applyAlignment="1">
      <alignment horizontal="left"/>
    </xf>
    <xf numFmtId="0" fontId="1" fillId="6" borderId="0" xfId="0" applyFont="1" applyFill="1" applyAlignment="1" applyProtection="1">
      <alignment horizontal="left" vertical="top" wrapText="1"/>
      <protection locked="0"/>
    </xf>
    <xf numFmtId="0" fontId="92" fillId="0" borderId="0" xfId="0" applyFont="1" applyAlignment="1">
      <alignment horizontal="left" vertical="top" wrapText="1"/>
    </xf>
    <xf numFmtId="0" fontId="93" fillId="0" borderId="0" xfId="0" applyFont="1" applyAlignment="1">
      <alignment horizontal="left" vertical="top" wrapText="1"/>
    </xf>
    <xf numFmtId="0" fontId="88" fillId="0" borderId="0" xfId="0" applyFont="1" applyAlignment="1">
      <alignment horizontal="left" vertical="top" wrapText="1"/>
    </xf>
    <xf numFmtId="0" fontId="79" fillId="6" borderId="0" xfId="0" applyFont="1" applyFill="1" applyAlignment="1">
      <alignment horizontal="left" vertical="top" wrapText="1"/>
    </xf>
    <xf numFmtId="0" fontId="79" fillId="6" borderId="0" xfId="0" applyFont="1" applyFill="1" applyAlignment="1">
      <alignment horizontal="right" vertical="top" wrapText="1"/>
    </xf>
    <xf numFmtId="0" fontId="97" fillId="8" borderId="0" xfId="0" applyFont="1" applyFill="1" applyAlignment="1">
      <alignment horizontal="center" wrapText="1"/>
    </xf>
    <xf numFmtId="0" fontId="83" fillId="0" borderId="0" xfId="0" applyFont="1" applyAlignment="1">
      <alignment horizontal="left" vertical="top" wrapText="1"/>
    </xf>
    <xf numFmtId="0" fontId="19" fillId="0" borderId="0" xfId="0" applyFont="1" applyAlignment="1">
      <alignment horizontal="left" vertical="top" wrapText="1"/>
    </xf>
    <xf numFmtId="0" fontId="84" fillId="0" borderId="0" xfId="0" applyFont="1" applyAlignment="1">
      <alignment horizontal="left" vertical="top" wrapText="1"/>
    </xf>
    <xf numFmtId="0" fontId="1" fillId="0" borderId="0" xfId="0" applyFont="1" applyAlignment="1">
      <alignment horizontal="center"/>
    </xf>
    <xf numFmtId="0" fontId="27" fillId="0" borderId="0" xfId="0" applyFont="1" applyAlignment="1">
      <alignment horizontal="left"/>
    </xf>
    <xf numFmtId="0" fontId="29" fillId="0" borderId="0" xfId="0" applyFont="1" applyAlignment="1">
      <alignment horizontal="left"/>
    </xf>
    <xf numFmtId="0" fontId="36" fillId="0" borderId="0" xfId="0" applyFont="1" applyAlignment="1">
      <alignment horizontal="left"/>
    </xf>
    <xf numFmtId="1" fontId="34" fillId="0" borderId="0" xfId="0" applyNumberFormat="1" applyFont="1" applyAlignment="1">
      <alignment horizontal="left"/>
    </xf>
    <xf numFmtId="0" fontId="34" fillId="0" borderId="0" xfId="0" applyFont="1" applyAlignment="1">
      <alignment horizontal="left"/>
    </xf>
    <xf numFmtId="0" fontId="7" fillId="0" borderId="0" xfId="0" applyFont="1" applyAlignment="1">
      <alignment horizontal="left"/>
    </xf>
    <xf numFmtId="0" fontId="30" fillId="0" borderId="0" xfId="0" applyFont="1" applyAlignment="1">
      <alignment horizontal="left"/>
    </xf>
    <xf numFmtId="0" fontId="2" fillId="0" borderId="0" xfId="0" applyFont="1" applyAlignment="1">
      <alignment horizontal="left"/>
    </xf>
    <xf numFmtId="0" fontId="38" fillId="0" borderId="0" xfId="0" applyFont="1" applyAlignment="1">
      <alignment horizontal="left"/>
    </xf>
    <xf numFmtId="0" fontId="36" fillId="0" borderId="0" xfId="0" applyFont="1" applyAlignment="1">
      <alignment horizontal="left" vertical="top" wrapText="1"/>
    </xf>
    <xf numFmtId="0" fontId="3" fillId="0" borderId="0" xfId="0" applyFont="1" applyAlignment="1">
      <alignment horizontal="left"/>
    </xf>
    <xf numFmtId="0" fontId="14" fillId="0" borderId="0" xfId="0" applyFont="1" applyAlignment="1">
      <alignment horizontal="right" vertical="top"/>
    </xf>
    <xf numFmtId="0" fontId="5" fillId="0" borderId="3" xfId="0" applyFont="1" applyBorder="1" applyAlignment="1">
      <alignment horizontal="right"/>
    </xf>
    <xf numFmtId="0" fontId="5" fillId="0" borderId="0" xfId="0" applyFont="1" applyAlignment="1">
      <alignment horizontal="right"/>
    </xf>
    <xf numFmtId="0" fontId="26" fillId="0" borderId="0" xfId="0" applyFont="1" applyAlignment="1">
      <alignment horizontal="right"/>
    </xf>
    <xf numFmtId="0" fontId="6" fillId="0" borderId="0" xfId="0" applyFont="1" applyAlignment="1">
      <alignment horizontal="right"/>
    </xf>
    <xf numFmtId="14" fontId="1" fillId="0" borderId="0" xfId="0" applyNumberFormat="1" applyFont="1" applyAlignment="1" applyProtection="1">
      <alignment horizontal="left"/>
      <protection locked="0"/>
    </xf>
    <xf numFmtId="0" fontId="0" fillId="0" borderId="34" xfId="0" applyBorder="1" applyAlignment="1">
      <alignment horizontal="left"/>
    </xf>
    <xf numFmtId="0" fontId="0" fillId="0" borderId="0" xfId="0" applyAlignment="1">
      <alignment horizontal="left"/>
    </xf>
    <xf numFmtId="0" fontId="0" fillId="0" borderId="49" xfId="0" applyBorder="1" applyAlignment="1">
      <alignment horizontal="left"/>
    </xf>
    <xf numFmtId="0" fontId="0" fillId="0" borderId="21" xfId="0" applyBorder="1" applyAlignment="1">
      <alignment horizontal="center"/>
    </xf>
    <xf numFmtId="0" fontId="0" fillId="0" borderId="51" xfId="0" applyBorder="1" applyAlignment="1">
      <alignment horizontal="center"/>
    </xf>
    <xf numFmtId="0" fontId="0" fillId="0" borderId="54" xfId="0" applyBorder="1" applyAlignment="1">
      <alignment horizontal="left"/>
    </xf>
    <xf numFmtId="0" fontId="0" fillId="0" borderId="55" xfId="0" applyBorder="1" applyAlignment="1">
      <alignment horizontal="left"/>
    </xf>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29" xfId="0" applyBorder="1" applyAlignment="1">
      <alignment horizontal="left"/>
    </xf>
    <xf numFmtId="0" fontId="0" fillId="0" borderId="33" xfId="0" applyBorder="1" applyAlignment="1">
      <alignment horizontal="left"/>
    </xf>
    <xf numFmtId="0" fontId="0" fillId="0" borderId="41" xfId="0" applyBorder="1" applyAlignment="1">
      <alignment horizontal="left"/>
    </xf>
    <xf numFmtId="49" fontId="0" fillId="0" borderId="42" xfId="0" applyNumberFormat="1" applyBorder="1" applyAlignment="1">
      <alignment horizontal="left"/>
    </xf>
    <xf numFmtId="49" fontId="0" fillId="0" borderId="43" xfId="0" applyNumberFormat="1" applyBorder="1" applyAlignment="1">
      <alignment horizontal="left"/>
    </xf>
    <xf numFmtId="49" fontId="0" fillId="0" borderId="44" xfId="0" applyNumberFormat="1" applyBorder="1" applyAlignment="1">
      <alignment horizontal="left"/>
    </xf>
    <xf numFmtId="0" fontId="0" fillId="0" borderId="65" xfId="0" applyBorder="1" applyAlignment="1">
      <alignment horizontal="left"/>
    </xf>
    <xf numFmtId="0" fontId="0" fillId="0" borderId="57" xfId="0" applyBorder="1" applyAlignment="1">
      <alignment horizontal="left"/>
    </xf>
    <xf numFmtId="0" fontId="0" fillId="0" borderId="66" xfId="0" applyBorder="1" applyAlignment="1">
      <alignment horizontal="left"/>
    </xf>
    <xf numFmtId="0" fontId="0" fillId="0" borderId="59" xfId="0" applyBorder="1" applyAlignment="1">
      <alignment horizontal="left"/>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35" xfId="0" applyBorder="1" applyAlignment="1">
      <alignment horizontal="left"/>
    </xf>
    <xf numFmtId="0" fontId="0" fillId="0" borderId="36"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30" xfId="0" applyBorder="1" applyAlignment="1">
      <alignment horizontal="left"/>
    </xf>
    <xf numFmtId="0" fontId="0" fillId="0" borderId="31" xfId="0" applyBorder="1" applyAlignment="1">
      <alignment horizontal="left"/>
    </xf>
  </cellXfs>
  <cellStyles count="5">
    <cellStyle name="Gevolgde hyperlink" xfId="2" builtinId="9" hidden="1"/>
    <cellStyle name="Gevolgde hyperlink" xfId="3" builtinId="9" hidden="1"/>
    <cellStyle name="Gevolgde hyperlink" xfId="4" builtinId="9" hidden="1"/>
    <cellStyle name="Hyperlink" xfId="1" builtinId="8"/>
    <cellStyle name="Standaard" xfId="0" builtinId="0"/>
  </cellStyles>
  <dxfs count="36">
    <dxf>
      <font>
        <color rgb="FF006100"/>
      </font>
      <fill>
        <patternFill>
          <bgColor rgb="FFC6EFCE"/>
        </patternFill>
      </fill>
    </dxf>
    <dxf>
      <font>
        <color rgb="FF006100"/>
      </font>
      <fill>
        <patternFill>
          <bgColor rgb="FFC6EFCE"/>
        </patternFill>
      </fill>
    </dxf>
    <dxf>
      <fill>
        <patternFill>
          <bgColor rgb="FFFF0000"/>
        </patternFill>
      </fill>
    </dxf>
    <dxf>
      <font>
        <color rgb="FF9C0006"/>
      </font>
      <fill>
        <patternFill>
          <bgColor rgb="FFFFC7CE"/>
        </patternFill>
      </fill>
    </dxf>
    <dxf>
      <font>
        <color theme="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theme="1"/>
      </font>
      <fill>
        <patternFill>
          <bgColor rgb="FF92D050"/>
        </patternFill>
      </fill>
    </dxf>
    <dxf>
      <font>
        <color theme="1"/>
      </font>
      <fill>
        <patternFill>
          <bgColor rgb="FFFF0000"/>
        </patternFill>
      </fill>
    </dxf>
    <dxf>
      <font>
        <color theme="0"/>
      </font>
      <fill>
        <patternFill>
          <fgColor theme="0"/>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0"/>
      </font>
      <fill>
        <patternFill>
          <fgColor theme="0"/>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FF0000"/>
      </font>
      <fill>
        <patternFill>
          <bgColor rgb="FFFF000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FD6E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584200</xdr:rowOff>
        </xdr:from>
        <xdr:to>
          <xdr:col>2</xdr:col>
          <xdr:colOff>1371600</xdr:colOff>
          <xdr:row>7</xdr:row>
          <xdr:rowOff>431800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500-0000014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1371600</xdr:colOff>
          <xdr:row>0</xdr:row>
          <xdr:rowOff>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12</xdr:col>
      <xdr:colOff>203200</xdr:colOff>
      <xdr:row>157</xdr:row>
      <xdr:rowOff>223520</xdr:rowOff>
    </xdr:from>
    <xdr:to>
      <xdr:col>14</xdr:col>
      <xdr:colOff>548640</xdr:colOff>
      <xdr:row>157</xdr:row>
      <xdr:rowOff>1605280</xdr:rowOff>
    </xdr:to>
    <xdr:pic>
      <xdr:nvPicPr>
        <xdr:cNvPr id="8" name="Afbeelding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15760" y="15250160"/>
          <a:ext cx="1381760" cy="1381760"/>
        </a:xfrm>
        <a:prstGeom prst="rect">
          <a:avLst/>
        </a:prstGeom>
      </xdr:spPr>
    </xdr:pic>
    <xdr:clientData/>
  </xdr:twoCellAnchor>
  <xdr:twoCellAnchor editAs="oneCell">
    <xdr:from>
      <xdr:col>12</xdr:col>
      <xdr:colOff>243840</xdr:colOff>
      <xdr:row>160</xdr:row>
      <xdr:rowOff>233680</xdr:rowOff>
    </xdr:from>
    <xdr:to>
      <xdr:col>14</xdr:col>
      <xdr:colOff>517668</xdr:colOff>
      <xdr:row>160</xdr:row>
      <xdr:rowOff>1554480</xdr:rowOff>
    </xdr:to>
    <xdr:pic>
      <xdr:nvPicPr>
        <xdr:cNvPr id="3" name="Afbeelding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56400" y="17434560"/>
          <a:ext cx="1310148" cy="1320800"/>
        </a:xfrm>
        <a:prstGeom prst="rect">
          <a:avLst/>
        </a:prstGeom>
      </xdr:spPr>
    </xdr:pic>
    <xdr:clientData/>
  </xdr:twoCellAnchor>
  <xdr:twoCellAnchor editAs="oneCell">
    <xdr:from>
      <xdr:col>1</xdr:col>
      <xdr:colOff>30480</xdr:colOff>
      <xdr:row>157</xdr:row>
      <xdr:rowOff>20320</xdr:rowOff>
    </xdr:from>
    <xdr:to>
      <xdr:col>2</xdr:col>
      <xdr:colOff>85343</xdr:colOff>
      <xdr:row>157</xdr:row>
      <xdr:rowOff>1178560</xdr:rowOff>
    </xdr:to>
    <xdr:pic>
      <xdr:nvPicPr>
        <xdr:cNvPr id="5" name="Afbeelding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680" y="15046960"/>
          <a:ext cx="1081023" cy="1158240"/>
        </a:xfrm>
        <a:prstGeom prst="rect">
          <a:avLst/>
        </a:prstGeom>
      </xdr:spPr>
    </xdr:pic>
    <xdr:clientData/>
  </xdr:twoCellAnchor>
  <xdr:twoCellAnchor editAs="oneCell">
    <xdr:from>
      <xdr:col>1</xdr:col>
      <xdr:colOff>30479</xdr:colOff>
      <xdr:row>160</xdr:row>
      <xdr:rowOff>20320</xdr:rowOff>
    </xdr:from>
    <xdr:to>
      <xdr:col>2</xdr:col>
      <xdr:colOff>56896</xdr:colOff>
      <xdr:row>160</xdr:row>
      <xdr:rowOff>1148080</xdr:rowOff>
    </xdr:to>
    <xdr:pic>
      <xdr:nvPicPr>
        <xdr:cNvPr id="7" name="Afbeelding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3679" y="17068800"/>
          <a:ext cx="1052577" cy="1127760"/>
        </a:xfrm>
        <a:prstGeom prst="rect">
          <a:avLst/>
        </a:prstGeom>
      </xdr:spPr>
    </xdr:pic>
    <xdr:clientData/>
  </xdr:twoCellAnchor>
  <xdr:twoCellAnchor editAs="oneCell">
    <xdr:from>
      <xdr:col>3</xdr:col>
      <xdr:colOff>91440</xdr:colOff>
      <xdr:row>157</xdr:row>
      <xdr:rowOff>40640</xdr:rowOff>
    </xdr:from>
    <xdr:to>
      <xdr:col>9</xdr:col>
      <xdr:colOff>0</xdr:colOff>
      <xdr:row>157</xdr:row>
      <xdr:rowOff>891540</xdr:rowOff>
    </xdr:to>
    <xdr:pic>
      <xdr:nvPicPr>
        <xdr:cNvPr id="10" name="Afbeelding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32000" y="15067280"/>
          <a:ext cx="3149600" cy="850900"/>
        </a:xfrm>
        <a:prstGeom prst="rect">
          <a:avLst/>
        </a:prstGeom>
      </xdr:spPr>
    </xdr:pic>
    <xdr:clientData/>
  </xdr:twoCellAnchor>
  <xdr:twoCellAnchor editAs="oneCell">
    <xdr:from>
      <xdr:col>3</xdr:col>
      <xdr:colOff>71120</xdr:colOff>
      <xdr:row>160</xdr:row>
      <xdr:rowOff>20320</xdr:rowOff>
    </xdr:from>
    <xdr:to>
      <xdr:col>8</xdr:col>
      <xdr:colOff>701040</xdr:colOff>
      <xdr:row>160</xdr:row>
      <xdr:rowOff>871220</xdr:rowOff>
    </xdr:to>
    <xdr:pic>
      <xdr:nvPicPr>
        <xdr:cNvPr id="12" name="Afbeelding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1680" y="17221200"/>
          <a:ext cx="3149600" cy="850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508000</xdr:colOff>
          <xdr:row>0</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E00-000001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xdr:row>
          <xdr:rowOff>25400</xdr:rowOff>
        </xdr:from>
        <xdr:to>
          <xdr:col>2</xdr:col>
          <xdr:colOff>1371600</xdr:colOff>
          <xdr:row>5</xdr:row>
          <xdr:rowOff>482600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E00-00000210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Werner Mareels" id="{5C09A561-0C27-1D44-A94C-DD812C82CCC4}" userId="ca23d0382552fdfc" providerId="Windows Live"/>
</personList>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 dT="2021-06-30T06:38:26.82" personId="{5C09A561-0C27-1D44-A94C-DD812C82CCC4}" id="{4ABB81C9-3CBE-CA43-8456-D1FEFC4A8249}">
    <text>Zet hier een kruisje als je reeds lid bent van vtbKultuur | ProMusica².</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1.w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omments" Target="../comments8.xml"/><Relationship Id="rId2" Type="http://schemas.openxmlformats.org/officeDocument/2006/relationships/printerSettings" Target="../printerSettings/printerSettings8.bin"/><Relationship Id="rId1" Type="http://schemas.openxmlformats.org/officeDocument/2006/relationships/hyperlink" Target="mailto:werner.mareels@promusica-ateliers.be" TargetMode="External"/><Relationship Id="rId6" Type="http://schemas.openxmlformats.org/officeDocument/2006/relationships/image" Target="../media/image1.w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oleObject" Target="../embeddings/oleObject10.bin"/><Relationship Id="rId5" Type="http://schemas.openxmlformats.org/officeDocument/2006/relationships/image" Target="../media/image1.wmf"/><Relationship Id="rId4" Type="http://schemas.openxmlformats.org/officeDocument/2006/relationships/oleObject" Target="../embeddings/oleObject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1.w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1.w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P127"/>
  <sheetViews>
    <sheetView tabSelected="1" topLeftCell="A19" zoomScale="150" zoomScaleNormal="150" workbookViewId="0">
      <selection activeCell="D19" sqref="D19:F19"/>
    </sheetView>
  </sheetViews>
  <sheetFormatPr baseColWidth="10" defaultColWidth="9.1640625" defaultRowHeight="16" x14ac:dyDescent="0.2"/>
  <cols>
    <col min="1" max="1" width="2.832031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8.83203125" style="2" customWidth="1"/>
    <col min="11" max="11" width="11.33203125" style="3" customWidth="1"/>
    <col min="12" max="12" width="2.6640625" style="2" customWidth="1"/>
    <col min="13" max="13" width="9.6640625" style="3" customWidth="1"/>
    <col min="14" max="14" width="2.6640625" style="2" customWidth="1"/>
    <col min="15" max="15" width="9.5" style="3" customWidth="1"/>
    <col min="16" max="16" width="13.6640625" style="2" bestFit="1" customWidth="1"/>
    <col min="17" max="17" width="9.1640625" style="2"/>
    <col min="18" max="18" width="14" style="2" bestFit="1" customWidth="1"/>
    <col min="19" max="19" width="11.83203125" style="2" bestFit="1" customWidth="1"/>
    <col min="20" max="16384" width="9.1640625" style="2"/>
  </cols>
  <sheetData>
    <row r="1" spans="1:15" ht="17" thickBot="1" x14ac:dyDescent="0.25">
      <c r="B1" s="65" t="s">
        <v>309</v>
      </c>
      <c r="C1" s="65"/>
      <c r="D1" s="65"/>
      <c r="E1" s="65" t="str">
        <f>L1&amp;" - "&amp;L1+1</f>
        <v>2024 - 2025</v>
      </c>
      <c r="F1" s="65"/>
      <c r="G1" s="65"/>
      <c r="H1" s="65"/>
      <c r="I1" s="70" t="s">
        <v>236</v>
      </c>
      <c r="J1" s="71"/>
      <c r="K1" s="72">
        <v>45536</v>
      </c>
      <c r="L1" s="322">
        <f>YEAR(K1)</f>
        <v>2024</v>
      </c>
      <c r="M1" s="322"/>
      <c r="N1" s="322" t="str">
        <f>L1&amp;"-"&amp;L1-2000+1</f>
        <v>2024-25</v>
      </c>
      <c r="O1" s="322"/>
    </row>
    <row r="2" spans="1:15" ht="13.5" customHeight="1" thickBot="1" x14ac:dyDescent="0.25">
      <c r="B2" s="328"/>
      <c r="C2" s="328"/>
      <c r="D2" s="328"/>
      <c r="E2" s="329" t="s">
        <v>689</v>
      </c>
      <c r="F2" s="329"/>
      <c r="G2" s="329"/>
      <c r="H2" s="329"/>
      <c r="I2" s="329"/>
      <c r="J2" s="329"/>
      <c r="K2" s="329"/>
      <c r="L2" s="330" t="s">
        <v>1</v>
      </c>
      <c r="M2" s="330"/>
      <c r="N2" s="330"/>
      <c r="O2" s="330"/>
    </row>
    <row r="3" spans="1:15" ht="13.5" customHeight="1" thickBot="1" x14ac:dyDescent="0.25">
      <c r="B3" s="328"/>
      <c r="C3" s="328"/>
      <c r="D3" s="328"/>
      <c r="E3" s="344" t="s">
        <v>690</v>
      </c>
      <c r="F3" s="344"/>
      <c r="G3" s="344"/>
      <c r="H3" s="344"/>
      <c r="I3" s="344"/>
      <c r="J3" s="344"/>
      <c r="K3" s="344"/>
      <c r="L3" s="340" t="s">
        <v>3</v>
      </c>
      <c r="M3" s="340"/>
      <c r="N3" s="340"/>
      <c r="O3" s="340"/>
    </row>
    <row r="4" spans="1:15" ht="13.5" customHeight="1" thickBot="1" x14ac:dyDescent="0.25">
      <c r="B4" s="328"/>
      <c r="C4" s="328"/>
      <c r="D4" s="328"/>
      <c r="E4" s="324" t="s">
        <v>687</v>
      </c>
      <c r="F4" s="324"/>
      <c r="G4" s="324"/>
      <c r="H4" s="324"/>
      <c r="I4" s="324"/>
      <c r="J4" s="324"/>
      <c r="K4" s="341"/>
      <c r="L4" s="348"/>
      <c r="M4" s="348"/>
      <c r="N4" s="348"/>
      <c r="O4" s="348"/>
    </row>
    <row r="5" spans="1:15" ht="13.5" customHeight="1" thickBot="1" x14ac:dyDescent="0.25">
      <c r="B5" s="328"/>
      <c r="C5" s="328"/>
      <c r="D5" s="328"/>
      <c r="E5" s="341" t="s">
        <v>686</v>
      </c>
      <c r="F5" s="341"/>
      <c r="G5" s="341"/>
      <c r="H5" s="341"/>
      <c r="I5" s="341"/>
      <c r="J5" s="341"/>
      <c r="K5" s="341"/>
      <c r="L5" s="348"/>
      <c r="M5" s="348"/>
      <c r="N5" s="348"/>
      <c r="O5" s="348"/>
    </row>
    <row r="6" spans="1:15" ht="13.5" customHeight="1" thickBot="1" x14ac:dyDescent="0.25">
      <c r="B6" s="328"/>
      <c r="C6" s="328"/>
      <c r="D6" s="328"/>
      <c r="E6" s="341" t="s">
        <v>688</v>
      </c>
      <c r="F6" s="341"/>
      <c r="G6" s="341"/>
      <c r="H6" s="341"/>
      <c r="I6" s="341"/>
      <c r="J6" s="341"/>
      <c r="K6" s="324"/>
      <c r="L6" s="348"/>
      <c r="M6" s="348"/>
      <c r="N6" s="348"/>
      <c r="O6" s="348"/>
    </row>
    <row r="7" spans="1:15" ht="13.5" customHeight="1" thickBot="1" x14ac:dyDescent="0.25">
      <c r="B7" s="328"/>
      <c r="C7" s="328"/>
      <c r="D7" s="328"/>
      <c r="E7" s="324" t="s">
        <v>277</v>
      </c>
      <c r="F7" s="324"/>
      <c r="G7" s="324"/>
      <c r="H7" s="324"/>
      <c r="I7" s="324"/>
      <c r="J7" s="324"/>
      <c r="K7" s="341"/>
      <c r="L7" s="348"/>
      <c r="M7" s="348"/>
      <c r="N7" s="348"/>
      <c r="O7" s="348"/>
    </row>
    <row r="8" spans="1:15" ht="13.5" customHeight="1" thickBot="1" x14ac:dyDescent="0.25">
      <c r="B8" s="328"/>
      <c r="C8" s="328"/>
      <c r="D8" s="328"/>
      <c r="E8" s="324" t="s">
        <v>631</v>
      </c>
      <c r="F8" s="324"/>
      <c r="G8" s="324"/>
      <c r="H8" s="324"/>
      <c r="I8" s="324"/>
      <c r="J8" s="324"/>
      <c r="K8" s="324"/>
      <c r="L8" s="346" t="s">
        <v>4</v>
      </c>
      <c r="M8" s="346"/>
      <c r="N8" s="346"/>
      <c r="O8" s="346"/>
    </row>
    <row r="9" spans="1:15" ht="13" customHeight="1" x14ac:dyDescent="0.2">
      <c r="B9" s="328"/>
      <c r="C9" s="328"/>
      <c r="D9" s="328"/>
      <c r="E9" s="324" t="s">
        <v>685</v>
      </c>
      <c r="F9" s="324"/>
      <c r="G9" s="324"/>
      <c r="H9" s="324"/>
      <c r="I9" s="324"/>
      <c r="J9" s="324"/>
      <c r="K9" s="324"/>
      <c r="L9" s="347"/>
      <c r="M9" s="347"/>
      <c r="N9" s="347"/>
      <c r="O9" s="347"/>
    </row>
    <row r="10" spans="1:15" s="4" customFormat="1" ht="12" customHeight="1" x14ac:dyDescent="0.15">
      <c r="A10" s="1"/>
      <c r="B10" s="331" t="s">
        <v>708</v>
      </c>
      <c r="C10" s="331"/>
      <c r="D10" s="331"/>
      <c r="E10" s="331"/>
      <c r="F10" s="331"/>
      <c r="G10" s="331"/>
      <c r="H10" s="331"/>
      <c r="I10" s="331"/>
      <c r="J10" s="331"/>
      <c r="K10" s="333"/>
      <c r="L10" s="347"/>
      <c r="M10" s="347"/>
      <c r="N10" s="347"/>
      <c r="O10" s="347"/>
    </row>
    <row r="11" spans="1:15" s="4" customFormat="1" ht="13" x14ac:dyDescent="0.15">
      <c r="A11" s="1"/>
      <c r="B11" s="331"/>
      <c r="C11" s="331"/>
      <c r="D11" s="331"/>
      <c r="E11" s="331"/>
      <c r="F11" s="331"/>
      <c r="G11" s="331"/>
      <c r="H11" s="331"/>
      <c r="I11" s="331"/>
      <c r="J11" s="331"/>
      <c r="K11" s="333"/>
      <c r="L11" s="346" t="s">
        <v>5</v>
      </c>
      <c r="M11" s="346"/>
      <c r="N11" s="346"/>
      <c r="O11" s="346"/>
    </row>
    <row r="12" spans="1:15" s="4" customFormat="1" ht="13" x14ac:dyDescent="0.15">
      <c r="A12" s="1"/>
      <c r="B12" s="331"/>
      <c r="C12" s="331"/>
      <c r="D12" s="331"/>
      <c r="E12" s="331"/>
      <c r="F12" s="331"/>
      <c r="G12" s="331"/>
      <c r="H12" s="331"/>
      <c r="I12" s="331"/>
      <c r="J12" s="331"/>
      <c r="K12" s="333"/>
      <c r="L12" s="334"/>
      <c r="M12" s="335"/>
      <c r="N12" s="335"/>
      <c r="O12" s="336"/>
    </row>
    <row r="13" spans="1:15" s="4" customFormat="1" ht="11.25" customHeight="1" thickBot="1" x14ac:dyDescent="0.2">
      <c r="A13" s="1"/>
      <c r="B13" s="331"/>
      <c r="C13" s="331"/>
      <c r="D13" s="331"/>
      <c r="E13" s="331"/>
      <c r="F13" s="331"/>
      <c r="G13" s="331"/>
      <c r="H13" s="331"/>
      <c r="I13" s="331"/>
      <c r="J13" s="331"/>
      <c r="K13" s="333"/>
      <c r="L13" s="337"/>
      <c r="M13" s="338"/>
      <c r="N13" s="338"/>
      <c r="O13" s="339"/>
    </row>
    <row r="14" spans="1:15" s="4" customFormat="1" ht="7.5" customHeight="1" x14ac:dyDescent="0.15">
      <c r="A14" s="1"/>
      <c r="B14" s="331"/>
      <c r="C14" s="331"/>
      <c r="D14" s="331"/>
      <c r="E14" s="331"/>
      <c r="F14" s="331"/>
      <c r="G14" s="331"/>
      <c r="H14" s="331"/>
      <c r="I14" s="331"/>
      <c r="J14" s="331"/>
      <c r="K14" s="342"/>
      <c r="L14" s="342"/>
      <c r="M14" s="342"/>
      <c r="N14" s="342"/>
      <c r="O14" s="342"/>
    </row>
    <row r="15" spans="1:15" ht="66.75" customHeight="1" x14ac:dyDescent="0.2">
      <c r="B15" s="349" t="s">
        <v>707</v>
      </c>
      <c r="C15" s="349"/>
      <c r="D15" s="349"/>
      <c r="E15" s="349"/>
      <c r="F15" s="349"/>
      <c r="G15" s="349"/>
      <c r="H15" s="349"/>
      <c r="I15" s="349"/>
      <c r="J15" s="349"/>
      <c r="K15" s="349"/>
      <c r="L15" s="349"/>
      <c r="M15" s="349"/>
      <c r="N15" s="349"/>
      <c r="O15" s="349"/>
    </row>
    <row r="16" spans="1:15" ht="17.25" customHeight="1" x14ac:dyDescent="0.2">
      <c r="B16" s="332" t="s">
        <v>6</v>
      </c>
      <c r="C16" s="332"/>
      <c r="D16" s="332"/>
      <c r="E16" s="332"/>
      <c r="F16" s="332"/>
      <c r="G16" s="332"/>
      <c r="H16" s="332"/>
      <c r="I16" s="332"/>
      <c r="J16" s="332"/>
      <c r="K16" s="332"/>
      <c r="L16" s="332"/>
      <c r="M16" s="332"/>
      <c r="N16" s="332"/>
      <c r="O16" s="332"/>
    </row>
    <row r="17" spans="1:16" ht="3" customHeight="1" x14ac:dyDescent="0.2">
      <c r="B17" s="32"/>
    </row>
    <row r="18" spans="1:16" ht="17.25" customHeight="1" x14ac:dyDescent="0.2">
      <c r="A18" s="1">
        <v>0</v>
      </c>
      <c r="B18" s="325" t="s">
        <v>313</v>
      </c>
      <c r="C18" s="325"/>
      <c r="D18" s="325"/>
      <c r="E18" s="325"/>
      <c r="F18" s="325"/>
      <c r="G18" s="325"/>
      <c r="H18" s="325"/>
      <c r="I18" s="325"/>
      <c r="J18" s="325"/>
      <c r="K18" s="325"/>
      <c r="L18" s="325"/>
      <c r="M18" s="325"/>
      <c r="N18" s="325"/>
      <c r="O18" s="325"/>
    </row>
    <row r="19" spans="1:16" ht="24.75" customHeight="1" x14ac:dyDescent="0.2">
      <c r="B19" s="327" t="s">
        <v>761</v>
      </c>
      <c r="C19" s="327"/>
      <c r="D19" s="351"/>
      <c r="E19" s="351"/>
      <c r="F19" s="351"/>
      <c r="G19" s="86" t="s">
        <v>276</v>
      </c>
      <c r="H19" s="352" t="str">
        <f>IF(D19="","",N1&amp;"_"&amp;(F56&amp;" "&amp;F57&amp;IF(H56="","","_"&amp;H56&amp;" "&amp;H57)&amp;IF(J56="","","_"&amp;J56&amp;" "&amp;J57)&amp;IF(L56="","","_"&amp;L56&amp;" "&amp;L57&amp;IF(N56="","","_"&amp;N56&amp;" "&amp;N57))))</f>
        <v/>
      </c>
      <c r="I19" s="352"/>
      <c r="J19" s="352"/>
      <c r="K19" s="352"/>
      <c r="L19" s="352"/>
      <c r="M19" s="352"/>
      <c r="N19" s="352"/>
      <c r="O19" s="352"/>
    </row>
    <row r="20" spans="1:16" ht="3" customHeight="1" x14ac:dyDescent="0.2">
      <c r="B20" s="32"/>
    </row>
    <row r="21" spans="1:16" ht="17.25" customHeight="1" x14ac:dyDescent="0.2">
      <c r="B21" s="332" t="s">
        <v>7</v>
      </c>
      <c r="C21" s="332"/>
      <c r="D21" s="332"/>
      <c r="E21" s="332"/>
      <c r="F21" s="332"/>
      <c r="G21" s="332"/>
      <c r="H21" s="332"/>
      <c r="I21" s="332"/>
      <c r="J21" s="332"/>
      <c r="K21" s="332"/>
      <c r="L21" s="332"/>
      <c r="M21" s="332"/>
      <c r="N21" s="332"/>
      <c r="O21" s="332"/>
      <c r="P21" s="85"/>
    </row>
    <row r="22" spans="1:16" ht="3" customHeight="1" x14ac:dyDescent="0.2"/>
    <row r="23" spans="1:16" ht="13.5" customHeight="1" x14ac:dyDescent="0.2">
      <c r="B23" s="350" t="s">
        <v>8</v>
      </c>
      <c r="C23" s="350"/>
      <c r="D23" s="350"/>
      <c r="E23" s="350"/>
      <c r="F23" s="350"/>
      <c r="G23" s="350"/>
      <c r="H23" s="350"/>
      <c r="I23" s="350"/>
      <c r="J23" s="350"/>
      <c r="K23" s="350"/>
      <c r="L23" s="350"/>
      <c r="M23" s="350"/>
      <c r="N23" s="350"/>
      <c r="O23" s="350"/>
    </row>
    <row r="24" spans="1:16" ht="3" customHeight="1" x14ac:dyDescent="0.2"/>
    <row r="25" spans="1:16" ht="17.25" customHeight="1" x14ac:dyDescent="0.2">
      <c r="A25" s="5" t="s">
        <v>189</v>
      </c>
      <c r="B25" s="325" t="s">
        <v>9</v>
      </c>
      <c r="C25" s="325"/>
      <c r="D25" s="325"/>
      <c r="E25" s="325"/>
      <c r="F25" s="325"/>
      <c r="G25" s="325"/>
      <c r="H25" s="325"/>
      <c r="I25" s="325"/>
      <c r="J25" s="325"/>
      <c r="K25" s="325"/>
      <c r="L25" s="325"/>
      <c r="M25" s="325"/>
      <c r="N25" s="325"/>
      <c r="O25" s="325"/>
    </row>
    <row r="26" spans="1:16" s="8" customFormat="1" ht="12" customHeight="1" x14ac:dyDescent="0.15">
      <c r="A26" s="6"/>
      <c r="B26" s="326" t="s">
        <v>10</v>
      </c>
      <c r="C26" s="326"/>
      <c r="D26" s="7" t="s">
        <v>11</v>
      </c>
      <c r="E26" s="343"/>
      <c r="F26" s="343"/>
      <c r="G26" s="343"/>
      <c r="H26" s="343"/>
      <c r="I26" s="343"/>
      <c r="J26" s="326" t="s">
        <v>12</v>
      </c>
      <c r="K26" s="326"/>
      <c r="L26" s="343"/>
      <c r="M26" s="343"/>
      <c r="N26" s="343"/>
      <c r="O26" s="343"/>
    </row>
    <row r="27" spans="1:16" s="8" customFormat="1" ht="12" customHeight="1" x14ac:dyDescent="0.15">
      <c r="A27" s="6"/>
      <c r="B27" s="326" t="s">
        <v>13</v>
      </c>
      <c r="C27" s="326"/>
      <c r="D27" s="7" t="s">
        <v>11</v>
      </c>
      <c r="E27" s="343"/>
      <c r="F27" s="343"/>
      <c r="G27" s="343"/>
      <c r="H27" s="343"/>
      <c r="I27" s="343"/>
      <c r="J27" s="326" t="s">
        <v>12</v>
      </c>
      <c r="K27" s="326"/>
      <c r="L27" s="343"/>
      <c r="M27" s="343"/>
      <c r="N27" s="343"/>
      <c r="O27" s="343"/>
    </row>
    <row r="28" spans="1:16" s="8" customFormat="1" ht="12" customHeight="1" x14ac:dyDescent="0.15">
      <c r="A28" s="6"/>
      <c r="B28" s="326" t="s">
        <v>14</v>
      </c>
      <c r="C28" s="326"/>
      <c r="D28" s="353"/>
      <c r="E28" s="343"/>
      <c r="F28" s="343"/>
      <c r="G28" s="343"/>
      <c r="H28" s="343"/>
      <c r="I28" s="326" t="s">
        <v>15</v>
      </c>
      <c r="J28" s="326"/>
      <c r="K28" s="343"/>
      <c r="L28" s="343"/>
      <c r="M28" s="9" t="s">
        <v>16</v>
      </c>
      <c r="N28" s="343"/>
      <c r="O28" s="343"/>
    </row>
    <row r="29" spans="1:16" s="8" customFormat="1" ht="12" customHeight="1" x14ac:dyDescent="0.15">
      <c r="A29" s="6"/>
      <c r="B29" s="326" t="s">
        <v>17</v>
      </c>
      <c r="C29" s="326"/>
      <c r="D29" s="53"/>
      <c r="E29" s="326" t="s">
        <v>18</v>
      </c>
      <c r="F29" s="326"/>
      <c r="G29" s="343"/>
      <c r="H29" s="343"/>
      <c r="I29" s="343"/>
      <c r="J29" s="343"/>
      <c r="K29" s="343"/>
      <c r="L29" s="343"/>
      <c r="M29" s="343"/>
      <c r="N29" s="343"/>
      <c r="O29" s="343"/>
    </row>
    <row r="30" spans="1:16" s="8" customFormat="1" ht="12" customHeight="1" x14ac:dyDescent="0.15">
      <c r="A30" s="6"/>
      <c r="B30" s="326" t="s">
        <v>19</v>
      </c>
      <c r="C30" s="326"/>
      <c r="D30" s="356"/>
      <c r="E30" s="356"/>
      <c r="F30" s="356"/>
      <c r="G30" s="356"/>
      <c r="H30" s="356"/>
      <c r="I30" s="356"/>
      <c r="J30" s="356"/>
      <c r="K30" s="356"/>
      <c r="L30" s="356"/>
      <c r="M30" s="356"/>
      <c r="N30" s="356"/>
      <c r="O30" s="357"/>
    </row>
    <row r="31" spans="1:16" s="8" customFormat="1" ht="12" customHeight="1" x14ac:dyDescent="0.15">
      <c r="A31" s="6"/>
      <c r="B31" s="326" t="s">
        <v>20</v>
      </c>
      <c r="C31" s="326"/>
      <c r="D31" s="8" t="s">
        <v>10</v>
      </c>
      <c r="E31" s="356"/>
      <c r="F31" s="356"/>
      <c r="G31" s="356"/>
      <c r="H31" s="356"/>
      <c r="I31" s="326" t="s">
        <v>13</v>
      </c>
      <c r="J31" s="326"/>
      <c r="K31" s="356"/>
      <c r="L31" s="356"/>
      <c r="M31" s="356"/>
      <c r="N31" s="356"/>
      <c r="O31" s="357"/>
    </row>
    <row r="32" spans="1:16" s="8" customFormat="1" ht="12" customHeight="1" x14ac:dyDescent="0.15">
      <c r="A32" s="6"/>
      <c r="B32" s="326" t="s">
        <v>21</v>
      </c>
      <c r="C32" s="326"/>
      <c r="D32" s="8" t="s">
        <v>10</v>
      </c>
      <c r="E32" s="358"/>
      <c r="F32" s="343"/>
      <c r="G32" s="343"/>
      <c r="H32" s="343"/>
      <c r="I32" s="326" t="s">
        <v>13</v>
      </c>
      <c r="J32" s="326"/>
      <c r="K32" s="359"/>
      <c r="L32" s="343"/>
      <c r="M32" s="343"/>
      <c r="N32" s="343"/>
      <c r="O32" s="357"/>
    </row>
    <row r="33" spans="1:15" s="8" customFormat="1" ht="12" customHeight="1" x14ac:dyDescent="0.15">
      <c r="A33" s="6"/>
      <c r="B33" s="326" t="s">
        <v>22</v>
      </c>
      <c r="C33" s="326"/>
      <c r="D33" s="8" t="s">
        <v>10</v>
      </c>
      <c r="E33" s="343"/>
      <c r="F33" s="343"/>
      <c r="G33" s="343"/>
      <c r="H33" s="343"/>
      <c r="I33" s="326" t="s">
        <v>13</v>
      </c>
      <c r="J33" s="326"/>
      <c r="K33" s="343"/>
      <c r="L33" s="343"/>
      <c r="M33" s="343"/>
      <c r="N33" s="343"/>
      <c r="O33" s="357"/>
    </row>
    <row r="34" spans="1:15" s="8" customFormat="1" ht="12" customHeight="1" x14ac:dyDescent="0.15">
      <c r="A34" s="6"/>
      <c r="B34" s="187" t="s">
        <v>474</v>
      </c>
      <c r="C34" s="7"/>
      <c r="E34" s="185"/>
      <c r="F34" s="185"/>
      <c r="G34" s="185"/>
      <c r="H34" s="185"/>
      <c r="I34" s="7"/>
      <c r="J34" s="7"/>
      <c r="K34" s="185"/>
      <c r="L34" s="185"/>
      <c r="M34" s="185"/>
      <c r="N34" s="185"/>
      <c r="O34" s="186"/>
    </row>
    <row r="35" spans="1:15" s="8" customFormat="1" ht="12" customHeight="1" x14ac:dyDescent="0.15">
      <c r="A35" s="6"/>
      <c r="B35" s="374" t="s">
        <v>486</v>
      </c>
      <c r="C35" s="374"/>
      <c r="D35" s="374"/>
      <c r="E35" s="185"/>
      <c r="F35" s="185"/>
      <c r="G35" s="185" t="s">
        <v>494</v>
      </c>
      <c r="H35" s="185"/>
      <c r="I35" s="7"/>
      <c r="J35" s="7"/>
      <c r="K35" s="185"/>
      <c r="L35" s="185"/>
      <c r="M35" s="185"/>
      <c r="N35" s="185"/>
      <c r="O35" s="186"/>
    </row>
    <row r="36" spans="1:15" s="8" customFormat="1" ht="12" customHeight="1" x14ac:dyDescent="0.15">
      <c r="A36" s="6"/>
      <c r="B36" s="326" t="s">
        <v>709</v>
      </c>
      <c r="C36" s="326"/>
      <c r="D36" s="326"/>
      <c r="E36" s="190"/>
      <c r="G36" s="375" t="s">
        <v>736</v>
      </c>
      <c r="H36" s="375"/>
      <c r="I36" s="375"/>
      <c r="J36" s="375"/>
      <c r="K36" s="375"/>
      <c r="L36" s="375"/>
      <c r="M36" s="375"/>
      <c r="N36" s="375"/>
      <c r="O36" s="375"/>
    </row>
    <row r="37" spans="1:15" s="8" customFormat="1" ht="12" customHeight="1" x14ac:dyDescent="0.15">
      <c r="A37" s="6"/>
      <c r="B37" s="7"/>
      <c r="C37" s="7"/>
      <c r="D37" s="7" t="s">
        <v>710</v>
      </c>
      <c r="E37" s="190"/>
      <c r="G37" s="375" t="s">
        <v>735</v>
      </c>
      <c r="H37" s="375"/>
      <c r="I37" s="375"/>
      <c r="J37" s="375"/>
      <c r="K37" s="375"/>
      <c r="L37" s="375"/>
      <c r="M37" s="375"/>
      <c r="N37" s="375"/>
      <c r="O37" s="375"/>
    </row>
    <row r="38" spans="1:15" s="8" customFormat="1" ht="25" customHeight="1" x14ac:dyDescent="0.15">
      <c r="A38" s="6"/>
      <c r="B38" s="327" t="s">
        <v>711</v>
      </c>
      <c r="C38" s="327"/>
      <c r="D38" s="327"/>
      <c r="E38" s="190"/>
      <c r="G38" s="377" t="s">
        <v>738</v>
      </c>
      <c r="H38" s="377"/>
      <c r="I38" s="377"/>
      <c r="J38" s="377"/>
      <c r="K38" s="377"/>
      <c r="L38" s="377"/>
      <c r="M38" s="377"/>
      <c r="N38" s="377"/>
      <c r="O38" s="377"/>
    </row>
    <row r="39" spans="1:15" s="8" customFormat="1" ht="11" x14ac:dyDescent="0.15">
      <c r="A39" s="6"/>
      <c r="B39" s="327"/>
      <c r="C39" s="327"/>
      <c r="D39" s="327"/>
      <c r="E39" s="327"/>
      <c r="F39" s="327"/>
      <c r="G39" s="373" t="s">
        <v>712</v>
      </c>
      <c r="H39" s="373"/>
      <c r="I39" s="373"/>
      <c r="J39" s="373"/>
      <c r="K39" s="373"/>
      <c r="L39" s="373"/>
      <c r="M39" s="373"/>
      <c r="N39" s="373"/>
      <c r="O39" s="373"/>
    </row>
    <row r="40" spans="1:15" s="8" customFormat="1" ht="12" customHeight="1" x14ac:dyDescent="0.15">
      <c r="A40" s="6"/>
      <c r="B40" s="376" t="s">
        <v>608</v>
      </c>
      <c r="C40" s="376"/>
      <c r="D40" s="376"/>
      <c r="E40" s="376"/>
      <c r="F40" s="376"/>
      <c r="G40" s="376"/>
      <c r="H40" s="376"/>
      <c r="I40" s="376"/>
      <c r="J40" s="376"/>
      <c r="K40" s="376"/>
      <c r="L40" s="376"/>
      <c r="M40" s="376"/>
      <c r="N40" s="376"/>
      <c r="O40" s="376"/>
    </row>
    <row r="41" spans="1:15" s="8" customFormat="1" ht="36" customHeight="1" x14ac:dyDescent="0.15">
      <c r="A41" s="6"/>
      <c r="B41" s="372" t="s">
        <v>473</v>
      </c>
      <c r="C41" s="372"/>
      <c r="D41" s="372"/>
      <c r="E41" s="190"/>
      <c r="F41" s="188">
        <v>1</v>
      </c>
      <c r="G41" s="370" t="s">
        <v>485</v>
      </c>
      <c r="H41" s="370"/>
      <c r="I41" s="370"/>
      <c r="J41" s="370"/>
      <c r="K41" s="370"/>
      <c r="L41" s="370"/>
      <c r="M41" s="370"/>
      <c r="N41" s="370"/>
      <c r="O41" s="370"/>
    </row>
    <row r="42" spans="1:15" s="8" customFormat="1" ht="36" customHeight="1" x14ac:dyDescent="0.15">
      <c r="A42" s="6"/>
      <c r="B42" s="372" t="s">
        <v>475</v>
      </c>
      <c r="C42" s="372"/>
      <c r="D42" s="372"/>
      <c r="E42" s="190"/>
      <c r="F42" s="188">
        <v>2</v>
      </c>
      <c r="G42" s="371" t="s">
        <v>484</v>
      </c>
      <c r="H42" s="371"/>
      <c r="I42" s="371"/>
      <c r="J42" s="371"/>
      <c r="K42" s="371"/>
      <c r="L42" s="371"/>
      <c r="M42" s="371"/>
      <c r="N42" s="371"/>
      <c r="O42" s="371"/>
    </row>
    <row r="43" spans="1:15" s="8" customFormat="1" ht="48" customHeight="1" x14ac:dyDescent="0.15">
      <c r="A43" s="6"/>
      <c r="B43" s="372" t="s">
        <v>480</v>
      </c>
      <c r="C43" s="372"/>
      <c r="D43" s="372"/>
      <c r="E43" s="190"/>
      <c r="F43" s="188">
        <v>3</v>
      </c>
      <c r="G43" s="371" t="s">
        <v>476</v>
      </c>
      <c r="H43" s="371"/>
      <c r="I43" s="371"/>
      <c r="J43" s="371"/>
      <c r="K43" s="371"/>
      <c r="L43" s="371"/>
      <c r="M43" s="371"/>
      <c r="N43" s="371"/>
      <c r="O43" s="371"/>
    </row>
    <row r="44" spans="1:15" s="8" customFormat="1" ht="38" customHeight="1" x14ac:dyDescent="0.15">
      <c r="A44" s="6"/>
      <c r="B44" s="372" t="s">
        <v>479</v>
      </c>
      <c r="C44" s="372"/>
      <c r="D44" s="372"/>
      <c r="E44" s="190"/>
      <c r="F44" s="188">
        <v>4</v>
      </c>
      <c r="G44" s="370" t="s">
        <v>477</v>
      </c>
      <c r="H44" s="370"/>
      <c r="I44" s="370"/>
      <c r="J44" s="370"/>
      <c r="K44" s="370"/>
      <c r="L44" s="370"/>
      <c r="M44" s="370"/>
      <c r="N44" s="370"/>
      <c r="O44" s="370"/>
    </row>
    <row r="45" spans="1:15" s="8" customFormat="1" ht="24" customHeight="1" x14ac:dyDescent="0.15">
      <c r="A45" s="6"/>
      <c r="B45" s="378" t="s">
        <v>481</v>
      </c>
      <c r="C45" s="378"/>
      <c r="D45" s="378"/>
      <c r="E45" s="190"/>
      <c r="F45" s="188">
        <v>5</v>
      </c>
      <c r="G45" s="370" t="s">
        <v>612</v>
      </c>
      <c r="H45" s="370"/>
      <c r="I45" s="370"/>
      <c r="J45" s="370"/>
      <c r="K45" s="370"/>
      <c r="L45" s="370"/>
      <c r="M45" s="370"/>
      <c r="N45" s="370"/>
      <c r="O45" s="370"/>
    </row>
    <row r="46" spans="1:15" s="8" customFormat="1" ht="12" customHeight="1" x14ac:dyDescent="0.15">
      <c r="A46" s="6"/>
      <c r="B46" s="379" t="s">
        <v>482</v>
      </c>
      <c r="C46" s="379"/>
      <c r="D46" s="379"/>
      <c r="E46" s="190"/>
      <c r="F46" s="188">
        <v>6</v>
      </c>
      <c r="G46" s="371" t="s">
        <v>483</v>
      </c>
      <c r="H46" s="371"/>
      <c r="I46" s="371"/>
      <c r="J46" s="371"/>
      <c r="K46" s="371"/>
      <c r="L46" s="371"/>
      <c r="M46" s="371"/>
      <c r="N46" s="371"/>
      <c r="O46" s="371"/>
    </row>
    <row r="47" spans="1:15" s="8" customFormat="1" ht="37" customHeight="1" x14ac:dyDescent="0.15">
      <c r="A47" s="6"/>
      <c r="B47" s="372" t="s">
        <v>487</v>
      </c>
      <c r="C47" s="372"/>
      <c r="D47" s="372"/>
      <c r="E47" s="190"/>
      <c r="F47" s="188">
        <v>7</v>
      </c>
      <c r="G47" s="370" t="s">
        <v>488</v>
      </c>
      <c r="H47" s="370"/>
      <c r="I47" s="370"/>
      <c r="J47" s="370"/>
      <c r="K47" s="370"/>
      <c r="L47" s="370"/>
      <c r="M47" s="370"/>
      <c r="N47" s="370"/>
      <c r="O47" s="370"/>
    </row>
    <row r="48" spans="1:15" s="8" customFormat="1" ht="24" customHeight="1" x14ac:dyDescent="0.15">
      <c r="A48" s="6"/>
      <c r="B48" s="372" t="s">
        <v>489</v>
      </c>
      <c r="C48" s="372"/>
      <c r="D48" s="372"/>
      <c r="E48" s="190"/>
      <c r="F48" s="188">
        <v>8</v>
      </c>
      <c r="G48" s="370" t="s">
        <v>490</v>
      </c>
      <c r="H48" s="370"/>
      <c r="I48" s="370"/>
      <c r="J48" s="370"/>
      <c r="K48" s="370"/>
      <c r="L48" s="370"/>
      <c r="M48" s="370"/>
      <c r="N48" s="370"/>
      <c r="O48" s="370"/>
    </row>
    <row r="49" spans="1:15" s="8" customFormat="1" ht="12" customHeight="1" x14ac:dyDescent="0.15">
      <c r="A49" s="6"/>
      <c r="B49" s="372" t="s">
        <v>491</v>
      </c>
      <c r="C49" s="372"/>
      <c r="D49" s="372"/>
      <c r="E49" s="190"/>
      <c r="F49" s="188">
        <v>9</v>
      </c>
      <c r="G49" s="370" t="s">
        <v>492</v>
      </c>
      <c r="H49" s="370"/>
      <c r="I49" s="370"/>
      <c r="J49" s="370"/>
      <c r="K49" s="370"/>
      <c r="L49" s="370"/>
      <c r="M49" s="370"/>
      <c r="N49" s="370"/>
      <c r="O49" s="370"/>
    </row>
    <row r="50" spans="1:15" s="8" customFormat="1" ht="12" customHeight="1" x14ac:dyDescent="0.15">
      <c r="A50" s="6"/>
      <c r="B50" s="372" t="s">
        <v>493</v>
      </c>
      <c r="C50" s="372"/>
      <c r="D50" s="372"/>
      <c r="E50" s="13">
        <f>SUMIF(E41:E49,"x",F41:F49)</f>
        <v>0</v>
      </c>
      <c r="F50" s="188"/>
      <c r="G50" s="370"/>
      <c r="H50" s="370"/>
      <c r="I50" s="370"/>
      <c r="J50" s="370"/>
      <c r="K50" s="370"/>
      <c r="L50" s="370"/>
      <c r="M50" s="370"/>
      <c r="N50" s="370"/>
      <c r="O50" s="370"/>
    </row>
    <row r="51" spans="1:15" s="8" customFormat="1" ht="3" customHeight="1" x14ac:dyDescent="0.15">
      <c r="A51" s="6"/>
      <c r="B51" s="7"/>
      <c r="C51" s="7"/>
      <c r="D51" s="38"/>
      <c r="E51" s="38"/>
      <c r="F51" s="38"/>
      <c r="G51" s="10"/>
      <c r="H51" s="38"/>
      <c r="I51" s="10"/>
      <c r="J51" s="38"/>
      <c r="K51" s="10"/>
      <c r="M51" s="11"/>
      <c r="O51" s="11"/>
    </row>
    <row r="52" spans="1:15" s="8" customFormat="1" ht="13.5" customHeight="1" x14ac:dyDescent="0.15">
      <c r="A52" s="1"/>
      <c r="B52" s="350" t="s">
        <v>23</v>
      </c>
      <c r="C52" s="350"/>
      <c r="D52" s="350"/>
      <c r="E52" s="350"/>
      <c r="F52" s="350"/>
      <c r="G52" s="350"/>
      <c r="H52" s="350"/>
      <c r="I52" s="350"/>
      <c r="J52" s="350"/>
      <c r="K52" s="350"/>
      <c r="L52" s="350"/>
      <c r="M52" s="350"/>
      <c r="N52" s="350"/>
      <c r="O52" s="350"/>
    </row>
    <row r="53" spans="1:15" s="8" customFormat="1" ht="3" customHeight="1" x14ac:dyDescent="0.15">
      <c r="A53" s="1"/>
      <c r="B53" s="33"/>
      <c r="C53" s="33"/>
      <c r="D53" s="33"/>
      <c r="E53" s="33"/>
      <c r="F53" s="34"/>
      <c r="G53" s="35"/>
      <c r="H53" s="34"/>
      <c r="I53" s="35"/>
      <c r="J53" s="34"/>
      <c r="K53" s="35"/>
      <c r="L53" s="34"/>
      <c r="M53" s="35"/>
      <c r="N53" s="34"/>
      <c r="O53" s="11"/>
    </row>
    <row r="54" spans="1:15" s="8" customFormat="1" ht="11" x14ac:dyDescent="0.15">
      <c r="A54" s="1" t="s">
        <v>190</v>
      </c>
      <c r="B54" s="354" t="s">
        <v>103</v>
      </c>
      <c r="C54" s="354"/>
      <c r="D54" s="354"/>
      <c r="E54" s="354"/>
      <c r="F54" s="354"/>
      <c r="G54" s="354"/>
      <c r="H54" s="354"/>
      <c r="I54" s="354"/>
      <c r="J54" s="354"/>
      <c r="K54" s="354"/>
      <c r="L54" s="354"/>
      <c r="M54" s="354"/>
      <c r="N54" s="354"/>
      <c r="O54" s="354"/>
    </row>
    <row r="55" spans="1:15" s="38" customFormat="1" ht="11" x14ac:dyDescent="0.15">
      <c r="A55" s="12"/>
      <c r="B55" s="355"/>
      <c r="C55" s="355"/>
      <c r="D55" s="355"/>
      <c r="E55" s="355"/>
      <c r="F55" s="8" t="s">
        <v>24</v>
      </c>
      <c r="G55" s="10"/>
      <c r="H55" s="8" t="s">
        <v>25</v>
      </c>
      <c r="I55" s="10"/>
      <c r="J55" s="8" t="s">
        <v>26</v>
      </c>
      <c r="K55" s="10"/>
      <c r="L55" s="8" t="s">
        <v>27</v>
      </c>
      <c r="M55" s="10"/>
      <c r="N55" s="8" t="s">
        <v>28</v>
      </c>
      <c r="O55" s="10"/>
    </row>
    <row r="56" spans="1:15" s="8" customFormat="1" ht="12" customHeight="1" x14ac:dyDescent="0.15">
      <c r="A56" s="1"/>
      <c r="B56" s="326" t="s">
        <v>11</v>
      </c>
      <c r="C56" s="326"/>
      <c r="D56" s="326"/>
      <c r="F56" s="343"/>
      <c r="G56" s="343"/>
      <c r="H56" s="343"/>
      <c r="I56" s="343"/>
      <c r="J56" s="343"/>
      <c r="K56" s="343"/>
      <c r="L56" s="343"/>
      <c r="M56" s="343"/>
      <c r="N56" s="343"/>
      <c r="O56" s="343"/>
    </row>
    <row r="57" spans="1:15" s="8" customFormat="1" ht="12" customHeight="1" x14ac:dyDescent="0.15">
      <c r="A57" s="1"/>
      <c r="B57" s="326" t="s">
        <v>12</v>
      </c>
      <c r="C57" s="326"/>
      <c r="D57" s="326"/>
      <c r="E57" s="13"/>
      <c r="F57" s="343"/>
      <c r="G57" s="343"/>
      <c r="H57" s="343"/>
      <c r="I57" s="343"/>
      <c r="J57" s="343"/>
      <c r="K57" s="343"/>
      <c r="L57" s="343"/>
      <c r="M57" s="343"/>
      <c r="N57" s="343"/>
      <c r="O57" s="343"/>
    </row>
    <row r="58" spans="1:15" ht="24.75" hidden="1" customHeight="1" x14ac:dyDescent="0.2">
      <c r="B58" s="327" t="s">
        <v>275</v>
      </c>
      <c r="C58" s="327"/>
      <c r="D58" s="327"/>
      <c r="E58" s="84"/>
      <c r="F58" s="363"/>
      <c r="G58" s="363"/>
      <c r="H58" s="363"/>
      <c r="I58" s="363"/>
      <c r="J58" s="363"/>
      <c r="K58" s="363"/>
      <c r="L58" s="363"/>
      <c r="M58" s="363"/>
      <c r="N58" s="363"/>
      <c r="O58" s="363"/>
    </row>
    <row r="59" spans="1:15" s="8" customFormat="1" ht="12" customHeight="1" x14ac:dyDescent="0.15">
      <c r="A59" s="1"/>
      <c r="B59" s="326" t="s">
        <v>29</v>
      </c>
      <c r="C59" s="326"/>
      <c r="D59" s="326"/>
      <c r="E59" s="14"/>
      <c r="F59" s="362"/>
      <c r="G59" s="362"/>
      <c r="H59" s="362"/>
      <c r="I59" s="362"/>
      <c r="J59" s="362"/>
      <c r="K59" s="362"/>
      <c r="L59" s="362"/>
      <c r="M59" s="362"/>
      <c r="N59" s="362"/>
      <c r="O59" s="362"/>
    </row>
    <row r="60" spans="1:15" s="8" customFormat="1" ht="12" customHeight="1" x14ac:dyDescent="0.15">
      <c r="A60" s="1"/>
      <c r="B60" s="326" t="s">
        <v>30</v>
      </c>
      <c r="C60" s="326"/>
      <c r="D60" s="326"/>
      <c r="E60" s="15" t="str">
        <f>IF(E59="","",FLOOR(($K$1-E59)/365,1))</f>
        <v/>
      </c>
      <c r="F60" s="361" t="str">
        <f>IF(F59="","",FLOOR(($K$1-F59)/365,1))</f>
        <v/>
      </c>
      <c r="G60" s="361"/>
      <c r="H60" s="361" t="str">
        <f>IF(H59="","",FLOOR(($K$1-H59)/365,1))</f>
        <v/>
      </c>
      <c r="I60" s="361"/>
      <c r="J60" s="361" t="str">
        <f>IF(J59="","",FLOOR(($K$1-J59)/365,1))</f>
        <v/>
      </c>
      <c r="K60" s="361"/>
      <c r="L60" s="361" t="str">
        <f>IF(L59="","",FLOOR(($K$1-L59)/365,1))</f>
        <v/>
      </c>
      <c r="M60" s="361"/>
      <c r="N60" s="361" t="str">
        <f>IF(N59="","",FLOOR(($K$1-N59)/365,1))</f>
        <v/>
      </c>
      <c r="O60" s="361"/>
    </row>
    <row r="61" spans="1:15" s="8" customFormat="1" ht="12" customHeight="1" x14ac:dyDescent="0.15">
      <c r="A61" s="1"/>
      <c r="B61" s="326" t="s">
        <v>100</v>
      </c>
      <c r="C61" s="326"/>
      <c r="D61" s="326"/>
      <c r="E61" s="16"/>
      <c r="F61" s="17"/>
      <c r="G61" s="39"/>
      <c r="H61" s="18"/>
      <c r="I61" s="39"/>
      <c r="J61" s="18"/>
      <c r="K61" s="39"/>
      <c r="L61" s="18"/>
      <c r="M61" s="39"/>
      <c r="N61" s="18"/>
      <c r="O61" s="30"/>
    </row>
    <row r="62" spans="1:15" s="8" customFormat="1" ht="12" customHeight="1" x14ac:dyDescent="0.15">
      <c r="A62" s="1"/>
      <c r="B62" s="326" t="s">
        <v>31</v>
      </c>
      <c r="C62" s="326"/>
      <c r="D62" s="326"/>
      <c r="E62" s="15" t="str">
        <f>IF(E61="",E60,IF(E61="x",17,""))</f>
        <v/>
      </c>
      <c r="F62" s="361" t="str">
        <f>IF(F61="",F60,IF(F61="x",17,""))</f>
        <v/>
      </c>
      <c r="G62" s="361"/>
      <c r="H62" s="361" t="str">
        <f>IF(H61="",H60,IF(H61="x",17,""))</f>
        <v/>
      </c>
      <c r="I62" s="361"/>
      <c r="J62" s="361" t="str">
        <f>IF(J61="",J60,IF(J61="x",17,""))</f>
        <v/>
      </c>
      <c r="K62" s="361"/>
      <c r="L62" s="361" t="str">
        <f>IF(L61="",L60,IF(L61="x",17,""))</f>
        <v/>
      </c>
      <c r="M62" s="361"/>
      <c r="N62" s="361" t="str">
        <f>IF(N61="",N60,IF(N61="x",17,""))</f>
        <v/>
      </c>
      <c r="O62" s="361"/>
    </row>
    <row r="63" spans="1:15" s="8" customFormat="1" ht="12" customHeight="1" x14ac:dyDescent="0.15">
      <c r="A63" s="1"/>
      <c r="B63" s="326" t="s">
        <v>20</v>
      </c>
      <c r="C63" s="326"/>
      <c r="D63" s="326"/>
      <c r="E63" s="19"/>
      <c r="F63" s="356"/>
      <c r="G63" s="356"/>
      <c r="H63" s="356"/>
      <c r="I63" s="356"/>
      <c r="J63" s="356"/>
      <c r="K63" s="356"/>
      <c r="L63" s="356"/>
      <c r="M63" s="356"/>
      <c r="N63" s="356"/>
      <c r="O63" s="356"/>
    </row>
    <row r="64" spans="1:15" s="8" customFormat="1" ht="12" customHeight="1" x14ac:dyDescent="0.15">
      <c r="A64" s="1"/>
      <c r="B64" s="366" t="s">
        <v>32</v>
      </c>
      <c r="C64" s="366"/>
      <c r="D64" s="366"/>
      <c r="E64" s="20"/>
      <c r="F64" s="15"/>
      <c r="G64" s="73"/>
      <c r="H64" s="15"/>
      <c r="I64" s="73"/>
      <c r="J64" s="15"/>
      <c r="K64" s="73"/>
      <c r="L64" s="15"/>
      <c r="M64" s="73"/>
      <c r="N64" s="15"/>
      <c r="O64" s="73"/>
    </row>
    <row r="65" spans="1:15" s="8" customFormat="1" ht="28" customHeight="1" x14ac:dyDescent="0.15">
      <c r="A65" s="1"/>
      <c r="B65" s="367" t="str">
        <f>IF(F65="! Covid-19 !","Gelieve tabblad Eval Covid-19 in te vullen voor het betreffende gezinslid",IF(H65="! Covid-19 !","Gelieve tabblad Eval Covid-19 in te vullen voor het betreffende gezinslid",IF(J65="! Covid-19 !","Gelieve tabblad Eval Covid-19 in te vullen voor het betreffende gezinslid",IF(L65="! Covid-19 !","Gelieve tabblad Eval Covid-19 in te vullen voor het betreffende gezinslid",IF(N65="! Covid-19 !R58","Gelieve tabblad Eval Covid-19 in te vullen voor het betreffende gezinslid","")))))</f>
        <v/>
      </c>
      <c r="C65" s="367"/>
      <c r="D65" s="367"/>
      <c r="E65" s="20"/>
      <c r="F65" s="360" t="str">
        <f>IF(F56="","",IF(F60&gt;12,"Geen Covidkorting!",IF(G64&lt;2021,"Covidkorting?")))</f>
        <v/>
      </c>
      <c r="G65" s="360"/>
      <c r="H65" s="360" t="str">
        <f>IF(H56="","",IF(H60&gt;12,"Geen Covidkorting!",IF(I64&lt;2021,"Covidkorting?")))</f>
        <v/>
      </c>
      <c r="I65" s="360"/>
      <c r="J65" s="360" t="str">
        <f>IF(J56="","",IF(J60&gt;12,"Geen Covidkorting!",IF(K64&lt;2021,"Covidkorting?")))</f>
        <v/>
      </c>
      <c r="K65" s="360"/>
      <c r="L65" s="360" t="str">
        <f>IF(L56="","",IF(L60&gt;12,"Geen Covidkorting!",IF(M64&lt;2021,"Covidkorting?")))</f>
        <v/>
      </c>
      <c r="M65" s="360"/>
      <c r="N65" s="360" t="str">
        <f>IF(N56="","",IF(N60&gt;12,"Geen Covidkorting!",IF(O64&lt;2021,"Covidkorting?")))</f>
        <v/>
      </c>
      <c r="O65" s="360"/>
    </row>
    <row r="66" spans="1:15" s="8" customFormat="1" ht="12" customHeight="1" x14ac:dyDescent="0.15">
      <c r="A66" s="1"/>
      <c r="B66" s="326" t="s">
        <v>33</v>
      </c>
      <c r="C66" s="326"/>
      <c r="D66" s="326"/>
      <c r="F66" s="364"/>
      <c r="G66" s="364"/>
      <c r="H66" s="364"/>
      <c r="I66" s="364"/>
      <c r="J66" s="364"/>
      <c r="K66" s="364"/>
      <c r="L66" s="364"/>
      <c r="M66" s="364"/>
      <c r="N66" s="364"/>
      <c r="O66" s="364"/>
    </row>
    <row r="67" spans="1:15" s="8" customFormat="1" ht="46" customHeight="1" x14ac:dyDescent="0.15">
      <c r="A67" s="1"/>
      <c r="B67" s="327" t="s">
        <v>478</v>
      </c>
      <c r="C67" s="327"/>
      <c r="D67" s="327"/>
      <c r="F67" s="189"/>
      <c r="G67" s="18"/>
      <c r="H67" s="189"/>
      <c r="I67" s="18"/>
      <c r="J67" s="189"/>
      <c r="K67" s="18"/>
      <c r="L67" s="189"/>
      <c r="M67" s="18"/>
      <c r="N67" s="189"/>
      <c r="O67" s="18"/>
    </row>
    <row r="68" spans="1:15" s="8" customFormat="1" ht="3" customHeight="1" x14ac:dyDescent="0.15">
      <c r="A68" s="1"/>
      <c r="B68" s="7"/>
      <c r="C68" s="7"/>
      <c r="D68" s="7"/>
      <c r="E68" s="38"/>
      <c r="F68" s="38"/>
      <c r="G68" s="10"/>
      <c r="H68" s="38"/>
      <c r="I68" s="10"/>
      <c r="J68" s="38"/>
      <c r="K68" s="10"/>
      <c r="L68" s="38"/>
      <c r="M68" s="10"/>
      <c r="N68" s="38"/>
      <c r="O68" s="11"/>
    </row>
    <row r="69" spans="1:15" s="8" customFormat="1" ht="11" x14ac:dyDescent="0.15">
      <c r="A69" s="1" t="s">
        <v>191</v>
      </c>
      <c r="B69" s="354" t="s">
        <v>34</v>
      </c>
      <c r="C69" s="354"/>
      <c r="D69" s="354"/>
      <c r="E69" s="354"/>
      <c r="F69" s="354"/>
      <c r="G69" s="354"/>
      <c r="H69" s="354"/>
      <c r="I69" s="354"/>
      <c r="J69" s="354"/>
      <c r="K69" s="354"/>
      <c r="L69" s="354"/>
      <c r="M69" s="354"/>
      <c r="N69" s="354"/>
      <c r="O69" s="11"/>
    </row>
    <row r="70" spans="1:15" s="8" customFormat="1" ht="11" x14ac:dyDescent="0.15">
      <c r="A70" s="1"/>
      <c r="B70" s="38"/>
      <c r="C70" s="38"/>
      <c r="D70" s="365" t="s">
        <v>21</v>
      </c>
      <c r="E70" s="365"/>
      <c r="F70" s="365"/>
      <c r="G70" s="365"/>
      <c r="H70" s="365"/>
      <c r="I70" s="365" t="s">
        <v>35</v>
      </c>
      <c r="J70" s="365"/>
      <c r="K70" s="365"/>
      <c r="L70" s="365"/>
      <c r="M70" s="365" t="s">
        <v>18</v>
      </c>
      <c r="N70" s="365"/>
      <c r="O70" s="11" t="s">
        <v>36</v>
      </c>
    </row>
    <row r="71" spans="1:15" s="8" customFormat="1" ht="12" customHeight="1" x14ac:dyDescent="0.15">
      <c r="A71" s="1"/>
      <c r="B71" s="326" t="s">
        <v>24</v>
      </c>
      <c r="C71" s="326"/>
      <c r="D71" s="368"/>
      <c r="E71" s="369"/>
      <c r="F71" s="369"/>
      <c r="G71" s="369"/>
      <c r="H71" s="369"/>
      <c r="I71" s="343"/>
      <c r="J71" s="343"/>
      <c r="K71" s="343"/>
      <c r="L71" s="343"/>
      <c r="M71" s="343"/>
      <c r="N71" s="343"/>
      <c r="O71" s="31"/>
    </row>
    <row r="72" spans="1:15" s="8" customFormat="1" ht="12" customHeight="1" x14ac:dyDescent="0.15">
      <c r="A72" s="1"/>
      <c r="B72" s="326" t="s">
        <v>25</v>
      </c>
      <c r="C72" s="326"/>
      <c r="D72" s="368"/>
      <c r="E72" s="369"/>
      <c r="F72" s="369"/>
      <c r="G72" s="369"/>
      <c r="H72" s="369"/>
      <c r="I72" s="343"/>
      <c r="J72" s="343"/>
      <c r="K72" s="343"/>
      <c r="L72" s="343"/>
      <c r="M72" s="343"/>
      <c r="N72" s="343"/>
      <c r="O72" s="31"/>
    </row>
    <row r="73" spans="1:15" s="8" customFormat="1" ht="12" customHeight="1" x14ac:dyDescent="0.15">
      <c r="A73" s="1"/>
      <c r="B73" s="326" t="s">
        <v>26</v>
      </c>
      <c r="C73" s="326"/>
      <c r="D73" s="368"/>
      <c r="E73" s="369"/>
      <c r="F73" s="369"/>
      <c r="G73" s="369"/>
      <c r="H73" s="369"/>
      <c r="I73" s="343"/>
      <c r="J73" s="343"/>
      <c r="K73" s="343"/>
      <c r="L73" s="343"/>
      <c r="M73" s="343"/>
      <c r="N73" s="343"/>
      <c r="O73" s="31"/>
    </row>
    <row r="74" spans="1:15" s="8" customFormat="1" ht="12" customHeight="1" x14ac:dyDescent="0.15">
      <c r="A74" s="1"/>
      <c r="B74" s="326" t="s">
        <v>27</v>
      </c>
      <c r="C74" s="326"/>
      <c r="D74" s="368"/>
      <c r="E74" s="369"/>
      <c r="F74" s="369"/>
      <c r="G74" s="369"/>
      <c r="H74" s="369"/>
      <c r="I74" s="343"/>
      <c r="J74" s="343"/>
      <c r="K74" s="343"/>
      <c r="L74" s="343"/>
      <c r="M74" s="343"/>
      <c r="N74" s="343"/>
      <c r="O74" s="31"/>
    </row>
    <row r="75" spans="1:15" s="8" customFormat="1" ht="12" customHeight="1" x14ac:dyDescent="0.15">
      <c r="A75" s="1"/>
      <c r="B75" s="326" t="s">
        <v>28</v>
      </c>
      <c r="C75" s="326"/>
      <c r="D75" s="368"/>
      <c r="E75" s="369"/>
      <c r="F75" s="369"/>
      <c r="G75" s="369"/>
      <c r="H75" s="369"/>
      <c r="I75" s="343"/>
      <c r="J75" s="343"/>
      <c r="K75" s="343"/>
      <c r="L75" s="343"/>
      <c r="M75" s="343"/>
      <c r="N75" s="343"/>
      <c r="O75" s="31"/>
    </row>
    <row r="76" spans="1:15" s="8" customFormat="1" ht="11" x14ac:dyDescent="0.15">
      <c r="A76" s="1"/>
      <c r="B76" s="355"/>
      <c r="C76" s="355"/>
      <c r="D76" s="365" t="s">
        <v>37</v>
      </c>
      <c r="E76" s="365"/>
      <c r="F76" s="365"/>
      <c r="G76" s="365"/>
      <c r="H76" s="365"/>
      <c r="I76" s="365"/>
      <c r="J76" s="365"/>
      <c r="K76" s="365"/>
      <c r="L76" s="365"/>
      <c r="M76" s="365"/>
      <c r="N76" s="365"/>
      <c r="O76" s="365"/>
    </row>
    <row r="77" spans="1:15" s="8" customFormat="1" ht="12" customHeight="1" x14ac:dyDescent="0.15">
      <c r="A77" s="1"/>
      <c r="B77" s="326" t="s">
        <v>24</v>
      </c>
      <c r="C77" s="326"/>
      <c r="D77" s="343"/>
      <c r="E77" s="343"/>
      <c r="F77" s="343"/>
      <c r="G77" s="343"/>
      <c r="H77" s="343"/>
      <c r="I77" s="343"/>
      <c r="J77" s="343"/>
      <c r="K77" s="343"/>
      <c r="L77" s="343"/>
      <c r="M77" s="343"/>
      <c r="N77" s="343"/>
      <c r="O77" s="343"/>
    </row>
    <row r="78" spans="1:15" s="8" customFormat="1" ht="12" customHeight="1" x14ac:dyDescent="0.15">
      <c r="A78" s="1"/>
      <c r="B78" s="326" t="s">
        <v>25</v>
      </c>
      <c r="C78" s="326"/>
      <c r="D78" s="343"/>
      <c r="E78" s="343"/>
      <c r="F78" s="343"/>
      <c r="G78" s="343"/>
      <c r="H78" s="343"/>
      <c r="I78" s="343"/>
      <c r="J78" s="343"/>
      <c r="K78" s="343"/>
      <c r="L78" s="343"/>
      <c r="M78" s="343"/>
      <c r="N78" s="343"/>
      <c r="O78" s="343"/>
    </row>
    <row r="79" spans="1:15" s="8" customFormat="1" ht="12" customHeight="1" x14ac:dyDescent="0.15">
      <c r="A79" s="1"/>
      <c r="B79" s="326" t="s">
        <v>26</v>
      </c>
      <c r="C79" s="326"/>
      <c r="D79" s="343"/>
      <c r="E79" s="343"/>
      <c r="F79" s="343"/>
      <c r="G79" s="343"/>
      <c r="H79" s="343"/>
      <c r="I79" s="343"/>
      <c r="J79" s="343"/>
      <c r="K79" s="343"/>
      <c r="L79" s="343"/>
      <c r="M79" s="343"/>
      <c r="N79" s="343"/>
      <c r="O79" s="343"/>
    </row>
    <row r="80" spans="1:15" s="8" customFormat="1" ht="12" customHeight="1" x14ac:dyDescent="0.15">
      <c r="A80" s="1"/>
      <c r="B80" s="326" t="s">
        <v>27</v>
      </c>
      <c r="C80" s="326"/>
      <c r="D80" s="343"/>
      <c r="E80" s="343"/>
      <c r="F80" s="343"/>
      <c r="G80" s="343"/>
      <c r="H80" s="343"/>
      <c r="I80" s="343"/>
      <c r="J80" s="343"/>
      <c r="K80" s="343"/>
      <c r="L80" s="343"/>
      <c r="M80" s="343"/>
      <c r="N80" s="343"/>
      <c r="O80" s="343"/>
    </row>
    <row r="81" spans="1:15" s="8" customFormat="1" ht="12" customHeight="1" x14ac:dyDescent="0.15">
      <c r="A81" s="1"/>
      <c r="B81" s="326" t="s">
        <v>28</v>
      </c>
      <c r="C81" s="326"/>
      <c r="D81" s="343"/>
      <c r="E81" s="343"/>
      <c r="F81" s="343"/>
      <c r="G81" s="343"/>
      <c r="H81" s="343"/>
      <c r="I81" s="343"/>
      <c r="J81" s="343"/>
      <c r="K81" s="343"/>
      <c r="L81" s="343"/>
      <c r="M81" s="343"/>
      <c r="N81" s="343"/>
      <c r="O81" s="343"/>
    </row>
    <row r="82" spans="1:15" s="8" customFormat="1" ht="11" x14ac:dyDescent="0.15">
      <c r="A82" s="1"/>
      <c r="B82" s="355"/>
      <c r="C82" s="355"/>
      <c r="D82" s="8" t="s">
        <v>38</v>
      </c>
      <c r="G82" s="11"/>
      <c r="I82" s="11"/>
      <c r="K82" s="11"/>
      <c r="M82" s="11"/>
      <c r="O82" s="11"/>
    </row>
    <row r="83" spans="1:15" s="8" customFormat="1" ht="12" customHeight="1" x14ac:dyDescent="0.15">
      <c r="A83" s="1"/>
      <c r="B83" s="326" t="s">
        <v>24</v>
      </c>
      <c r="C83" s="326"/>
      <c r="D83" s="343"/>
      <c r="E83" s="343"/>
      <c r="F83" s="343"/>
      <c r="G83" s="343"/>
      <c r="H83" s="343"/>
      <c r="I83" s="343"/>
      <c r="J83" s="343"/>
      <c r="K83" s="343"/>
      <c r="L83" s="343"/>
      <c r="M83" s="343"/>
      <c r="N83" s="343"/>
      <c r="O83" s="343"/>
    </row>
    <row r="84" spans="1:15" s="8" customFormat="1" ht="12" customHeight="1" x14ac:dyDescent="0.15">
      <c r="A84" s="1"/>
      <c r="B84" s="326" t="s">
        <v>25</v>
      </c>
      <c r="C84" s="326"/>
      <c r="D84" s="343"/>
      <c r="E84" s="343"/>
      <c r="F84" s="343"/>
      <c r="G84" s="343"/>
      <c r="H84" s="343"/>
      <c r="I84" s="343"/>
      <c r="J84" s="343"/>
      <c r="K84" s="343"/>
      <c r="L84" s="343"/>
      <c r="M84" s="343"/>
      <c r="N84" s="343"/>
      <c r="O84" s="343"/>
    </row>
    <row r="85" spans="1:15" s="8" customFormat="1" ht="12" customHeight="1" x14ac:dyDescent="0.15">
      <c r="A85" s="1"/>
      <c r="B85" s="326" t="s">
        <v>26</v>
      </c>
      <c r="C85" s="326"/>
      <c r="D85" s="343"/>
      <c r="E85" s="343"/>
      <c r="F85" s="343"/>
      <c r="G85" s="343"/>
      <c r="H85" s="343"/>
      <c r="I85" s="343"/>
      <c r="J85" s="343"/>
      <c r="K85" s="343"/>
      <c r="L85" s="343"/>
      <c r="M85" s="343"/>
      <c r="N85" s="343"/>
      <c r="O85" s="343"/>
    </row>
    <row r="86" spans="1:15" s="8" customFormat="1" ht="12" customHeight="1" x14ac:dyDescent="0.15">
      <c r="A86" s="1"/>
      <c r="B86" s="326" t="s">
        <v>27</v>
      </c>
      <c r="C86" s="326"/>
      <c r="D86" s="343"/>
      <c r="E86" s="343"/>
      <c r="F86" s="343"/>
      <c r="G86" s="343"/>
      <c r="H86" s="343"/>
      <c r="I86" s="343"/>
      <c r="J86" s="343"/>
      <c r="K86" s="343"/>
      <c r="L86" s="343"/>
      <c r="M86" s="343"/>
      <c r="N86" s="343"/>
      <c r="O86" s="343"/>
    </row>
    <row r="87" spans="1:15" s="8" customFormat="1" ht="12" customHeight="1" x14ac:dyDescent="0.15">
      <c r="A87" s="1"/>
      <c r="B87" s="326" t="s">
        <v>28</v>
      </c>
      <c r="C87" s="326"/>
      <c r="D87" s="343"/>
      <c r="E87" s="343"/>
      <c r="F87" s="343"/>
      <c r="G87" s="343"/>
      <c r="H87" s="343"/>
      <c r="I87" s="343"/>
      <c r="J87" s="343"/>
      <c r="K87" s="343"/>
      <c r="L87" s="343"/>
      <c r="M87" s="343"/>
      <c r="N87" s="343"/>
      <c r="O87" s="343"/>
    </row>
    <row r="88" spans="1:15" s="8" customFormat="1" ht="24" customHeight="1" x14ac:dyDescent="0.15">
      <c r="A88" s="1"/>
      <c r="B88" s="345" t="s">
        <v>504</v>
      </c>
      <c r="C88" s="345"/>
      <c r="D88" s="345"/>
      <c r="E88" s="345"/>
      <c r="G88" s="57" t="s">
        <v>192</v>
      </c>
      <c r="I88" s="57" t="s">
        <v>497</v>
      </c>
      <c r="K88" s="57"/>
      <c r="M88" s="57"/>
      <c r="O88" s="57" t="s">
        <v>195</v>
      </c>
    </row>
    <row r="89" spans="1:15" s="8" customFormat="1" ht="11" x14ac:dyDescent="0.15">
      <c r="A89" s="1"/>
      <c r="B89" s="323" t="s">
        <v>211</v>
      </c>
      <c r="C89" s="323"/>
      <c r="D89" s="323"/>
      <c r="E89" s="323"/>
      <c r="F89" s="323"/>
      <c r="G89" s="323"/>
      <c r="H89" s="323"/>
      <c r="I89" s="323"/>
      <c r="J89" s="323"/>
      <c r="K89" s="323"/>
      <c r="L89" s="323"/>
      <c r="M89" s="323"/>
      <c r="N89" s="323"/>
      <c r="O89" s="323"/>
    </row>
    <row r="90" spans="1:15" s="8" customFormat="1" ht="13" x14ac:dyDescent="0.15">
      <c r="A90" s="1"/>
      <c r="B90" s="44" t="s">
        <v>196</v>
      </c>
      <c r="C90" s="57" t="s">
        <v>212</v>
      </c>
      <c r="I90" s="11"/>
      <c r="K90" s="11"/>
      <c r="M90" s="11"/>
      <c r="O90" s="11"/>
    </row>
    <row r="91" spans="1:15" s="8" customFormat="1" ht="11" x14ac:dyDescent="0.15">
      <c r="A91" s="1"/>
      <c r="G91" s="11"/>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sheetData>
  <sheetProtection algorithmName="SHA-512" hashValue="Eu0rYc5sFnCYFN5p6axj6vGOjX0dtx/aGsU/IyNgRiE8ll9Qgr80/X2+qIc30gH6shPtNvin+CxQDQ0Eagx1qQ==" saltValue="RjEniAEpwN9qSNKbh3C6rQ==" spinCount="100000" sheet="1" selectLockedCells="1"/>
  <mergeCells count="196">
    <mergeCell ref="B39:F39"/>
    <mergeCell ref="G39:O39"/>
    <mergeCell ref="B35:D35"/>
    <mergeCell ref="G36:O36"/>
    <mergeCell ref="B38:D38"/>
    <mergeCell ref="B40:O40"/>
    <mergeCell ref="G38:O38"/>
    <mergeCell ref="B45:D45"/>
    <mergeCell ref="B46:D46"/>
    <mergeCell ref="B36:D36"/>
    <mergeCell ref="G37:O37"/>
    <mergeCell ref="B67:D67"/>
    <mergeCell ref="G41:O41"/>
    <mergeCell ref="G42:O42"/>
    <mergeCell ref="G43:O43"/>
    <mergeCell ref="G44:O44"/>
    <mergeCell ref="G45:O45"/>
    <mergeCell ref="G46:O46"/>
    <mergeCell ref="B47:D47"/>
    <mergeCell ref="G47:O47"/>
    <mergeCell ref="B48:D48"/>
    <mergeCell ref="G48:O48"/>
    <mergeCell ref="B49:D49"/>
    <mergeCell ref="G49:O49"/>
    <mergeCell ref="B50:D50"/>
    <mergeCell ref="G50:O50"/>
    <mergeCell ref="B41:D41"/>
    <mergeCell ref="B42:D42"/>
    <mergeCell ref="B43:D43"/>
    <mergeCell ref="B44:D44"/>
    <mergeCell ref="B61:D61"/>
    <mergeCell ref="H66:I66"/>
    <mergeCell ref="L66:M66"/>
    <mergeCell ref="J65:K65"/>
    <mergeCell ref="L65:M65"/>
    <mergeCell ref="B74:C74"/>
    <mergeCell ref="D74:H74"/>
    <mergeCell ref="I74:L74"/>
    <mergeCell ref="M74:N74"/>
    <mergeCell ref="B78:C78"/>
    <mergeCell ref="D84:O84"/>
    <mergeCell ref="B75:C75"/>
    <mergeCell ref="B76:C76"/>
    <mergeCell ref="D76:O76"/>
    <mergeCell ref="D75:H75"/>
    <mergeCell ref="D81:O81"/>
    <mergeCell ref="I75:L75"/>
    <mergeCell ref="M75:N75"/>
    <mergeCell ref="B79:C79"/>
    <mergeCell ref="B82:C82"/>
    <mergeCell ref="D79:O79"/>
    <mergeCell ref="B80:C80"/>
    <mergeCell ref="B77:C77"/>
    <mergeCell ref="D77:O77"/>
    <mergeCell ref="D80:O80"/>
    <mergeCell ref="D78:O78"/>
    <mergeCell ref="B81:C81"/>
    <mergeCell ref="B86:C86"/>
    <mergeCell ref="D86:O86"/>
    <mergeCell ref="B87:C87"/>
    <mergeCell ref="D87:O87"/>
    <mergeCell ref="D83:O83"/>
    <mergeCell ref="B84:C84"/>
    <mergeCell ref="B85:C85"/>
    <mergeCell ref="D85:O85"/>
    <mergeCell ref="B83:C83"/>
    <mergeCell ref="B73:C73"/>
    <mergeCell ref="D73:H73"/>
    <mergeCell ref="I73:L73"/>
    <mergeCell ref="M73:N73"/>
    <mergeCell ref="I72:L72"/>
    <mergeCell ref="M72:N72"/>
    <mergeCell ref="B71:C71"/>
    <mergeCell ref="D71:H71"/>
    <mergeCell ref="I71:L71"/>
    <mergeCell ref="M71:N71"/>
    <mergeCell ref="B72:C72"/>
    <mergeCell ref="D72:H72"/>
    <mergeCell ref="B69:N69"/>
    <mergeCell ref="B66:D66"/>
    <mergeCell ref="F66:G66"/>
    <mergeCell ref="N62:O62"/>
    <mergeCell ref="N63:O63"/>
    <mergeCell ref="J62:K62"/>
    <mergeCell ref="L62:M62"/>
    <mergeCell ref="H63:I63"/>
    <mergeCell ref="D70:H70"/>
    <mergeCell ref="I70:L70"/>
    <mergeCell ref="M70:N70"/>
    <mergeCell ref="N66:O66"/>
    <mergeCell ref="J66:K66"/>
    <mergeCell ref="B62:D62"/>
    <mergeCell ref="B64:D64"/>
    <mergeCell ref="L63:M63"/>
    <mergeCell ref="J63:K63"/>
    <mergeCell ref="F62:G62"/>
    <mergeCell ref="H62:I62"/>
    <mergeCell ref="B63:D63"/>
    <mergeCell ref="F63:G63"/>
    <mergeCell ref="B65:D65"/>
    <mergeCell ref="F65:G65"/>
    <mergeCell ref="H65:I65"/>
    <mergeCell ref="N65:O65"/>
    <mergeCell ref="J57:K57"/>
    <mergeCell ref="N56:O56"/>
    <mergeCell ref="J60:K60"/>
    <mergeCell ref="B59:D59"/>
    <mergeCell ref="J59:K59"/>
    <mergeCell ref="L59:M59"/>
    <mergeCell ref="F60:G60"/>
    <mergeCell ref="H60:I60"/>
    <mergeCell ref="N60:O60"/>
    <mergeCell ref="F56:G56"/>
    <mergeCell ref="H56:I56"/>
    <mergeCell ref="L57:M57"/>
    <mergeCell ref="N57:O57"/>
    <mergeCell ref="F59:G59"/>
    <mergeCell ref="H59:I59"/>
    <mergeCell ref="N59:O59"/>
    <mergeCell ref="B60:D60"/>
    <mergeCell ref="L60:M60"/>
    <mergeCell ref="F58:O58"/>
    <mergeCell ref="B58:D58"/>
    <mergeCell ref="B54:O54"/>
    <mergeCell ref="B55:E55"/>
    <mergeCell ref="B56:D56"/>
    <mergeCell ref="B57:D57"/>
    <mergeCell ref="F57:G57"/>
    <mergeCell ref="H57:I57"/>
    <mergeCell ref="K31:N31"/>
    <mergeCell ref="B33:C33"/>
    <mergeCell ref="E33:H33"/>
    <mergeCell ref="I33:J33"/>
    <mergeCell ref="K33:N33"/>
    <mergeCell ref="B52:O52"/>
    <mergeCell ref="O30:O33"/>
    <mergeCell ref="B31:C31"/>
    <mergeCell ref="B30:C30"/>
    <mergeCell ref="D30:N30"/>
    <mergeCell ref="B32:C32"/>
    <mergeCell ref="E32:H32"/>
    <mergeCell ref="I32:J32"/>
    <mergeCell ref="K32:N32"/>
    <mergeCell ref="E31:H31"/>
    <mergeCell ref="I31:J31"/>
    <mergeCell ref="J56:K56"/>
    <mergeCell ref="L56:M56"/>
    <mergeCell ref="B29:C29"/>
    <mergeCell ref="E29:F29"/>
    <mergeCell ref="G29:O29"/>
    <mergeCell ref="K28:L28"/>
    <mergeCell ref="N28:O28"/>
    <mergeCell ref="E27:I27"/>
    <mergeCell ref="J27:K27"/>
    <mergeCell ref="B28:C28"/>
    <mergeCell ref="D28:H28"/>
    <mergeCell ref="I28:J28"/>
    <mergeCell ref="L9:O10"/>
    <mergeCell ref="L4:O7"/>
    <mergeCell ref="E7:K7"/>
    <mergeCell ref="L11:O11"/>
    <mergeCell ref="B15:O15"/>
    <mergeCell ref="B25:O25"/>
    <mergeCell ref="B26:C26"/>
    <mergeCell ref="L27:O27"/>
    <mergeCell ref="B21:O21"/>
    <mergeCell ref="B23:O23"/>
    <mergeCell ref="B27:C27"/>
    <mergeCell ref="D19:F19"/>
    <mergeCell ref="H19:O19"/>
    <mergeCell ref="E5:K5"/>
    <mergeCell ref="E6:K6"/>
    <mergeCell ref="L1:M1"/>
    <mergeCell ref="N1:O1"/>
    <mergeCell ref="B89:O89"/>
    <mergeCell ref="E9:K9"/>
    <mergeCell ref="B18:O18"/>
    <mergeCell ref="J26:K26"/>
    <mergeCell ref="B19:C19"/>
    <mergeCell ref="B2:D9"/>
    <mergeCell ref="E2:K2"/>
    <mergeCell ref="L2:O2"/>
    <mergeCell ref="B10:J14"/>
    <mergeCell ref="B16:O16"/>
    <mergeCell ref="K10:K13"/>
    <mergeCell ref="L12:O12"/>
    <mergeCell ref="L13:O13"/>
    <mergeCell ref="L3:O3"/>
    <mergeCell ref="E4:K4"/>
    <mergeCell ref="K14:O14"/>
    <mergeCell ref="E26:I26"/>
    <mergeCell ref="L26:O26"/>
    <mergeCell ref="E3:K3"/>
    <mergeCell ref="E8:K8"/>
    <mergeCell ref="B88:E88"/>
    <mergeCell ref="L8:O8"/>
  </mergeCells>
  <phoneticPr fontId="35" type="noConversion"/>
  <conditionalFormatting sqref="B65:D65">
    <cfRule type="containsText" dxfId="35" priority="16" operator="containsText" text="Gelieve tabblad Eval Covid-19 in te vullen">
      <formula>NOT(ISERROR(SEARCH("Gelieve tabblad Eval Covid-19 in te vullen",B65)))</formula>
    </cfRule>
  </conditionalFormatting>
  <conditionalFormatting sqref="D19:F19">
    <cfRule type="containsBlanks" dxfId="34" priority="17">
      <formula>LEN(TRIM(D19))=0</formula>
    </cfRule>
    <cfRule type="containsBlanks" dxfId="33" priority="19">
      <formula>LEN(TRIM(D19))=0</formula>
    </cfRule>
  </conditionalFormatting>
  <conditionalFormatting sqref="F65:O65">
    <cfRule type="containsText" dxfId="32" priority="1" operator="containsText" text="Geen Covidkorting">
      <formula>NOT(ISERROR(SEARCH("Geen Covidkorting",F65)))</formula>
    </cfRule>
    <cfRule type="containsText" dxfId="31" priority="2" operator="containsText" text="Covidkorting?">
      <formula>NOT(ISERROR(SEARCH("Covidkorting?",F65)))</formula>
    </cfRule>
    <cfRule type="containsText" dxfId="30" priority="3" operator="containsText" text="Covid-19">
      <formula>NOT(ISERROR(SEARCH("Covid-19",F65)))</formula>
    </cfRule>
  </conditionalFormatting>
  <hyperlinks>
    <hyperlink ref="G88" location="'Inschrijfform muziek'!A1" display="Muziek" xr:uid="{00000000-0004-0000-0000-000000000000}"/>
    <hyperlink ref="O88" location="'Inschrijfform 2013-huur'!A1" display="Huur" xr:uid="{00000000-0004-0000-0000-000001000000}"/>
    <hyperlink ref="C90" location="'Inschrijfform 2013-samenvatting'!A1" display="Samenvatting" xr:uid="{00000000-0004-0000-0000-000002000000}"/>
    <hyperlink ref="I88" location="'Inschrijfform oude muziek'!A1" display="Oude muziek" xr:uid="{00000000-0004-0000-0000-000003000000}"/>
    <hyperlink ref="F65:G65" location="'!Eval Covid-19!'!F7" display="'!Eval Covid-19!'!F7" xr:uid="{0A239F62-2B29-E945-B9C8-6A6F1C997276}"/>
    <hyperlink ref="H65:O65" location="'!Eval Covid-19!'!F7" display="'!Eval Covid-19!'!F7" xr:uid="{DFD9F3FC-468F-5C40-A7AD-02C69371555F}"/>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2049" r:id="rId4">
          <objectPr defaultSize="0" autoPict="0" r:id="rId5">
            <anchor moveWithCells="1" sizeWithCells="1">
              <from>
                <xdr:col>1</xdr:col>
                <xdr:colOff>0</xdr:colOff>
                <xdr:row>0</xdr:row>
                <xdr:rowOff>584200</xdr:rowOff>
              </from>
              <to>
                <xdr:col>2</xdr:col>
                <xdr:colOff>1371600</xdr:colOff>
                <xdr:row>7</xdr:row>
                <xdr:rowOff>431800</xdr:rowOff>
              </to>
            </anchor>
          </objectPr>
        </oleObject>
      </mc:Choice>
      <mc:Fallback>
        <oleObject progId="Microsoft Office Word-afbeelding" shapeId="2049"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Q171"/>
  <sheetViews>
    <sheetView zoomScale="125" zoomScaleNormal="125" workbookViewId="0">
      <selection activeCell="F12" sqref="F1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32" t="s">
        <v>7</v>
      </c>
      <c r="C2" s="332"/>
      <c r="D2" s="332"/>
      <c r="E2" s="332"/>
      <c r="F2" s="332"/>
      <c r="G2" s="332"/>
      <c r="H2" s="332"/>
      <c r="I2" s="332"/>
      <c r="J2" s="332"/>
      <c r="K2" s="332"/>
      <c r="L2" s="332"/>
      <c r="M2" s="332"/>
      <c r="N2" s="332"/>
      <c r="O2" s="332"/>
    </row>
    <row r="3" spans="1:15" ht="3" customHeight="1" x14ac:dyDescent="0.2"/>
    <row r="4" spans="1:15" s="8" customFormat="1" ht="11" x14ac:dyDescent="0.15">
      <c r="A4" s="1" t="s">
        <v>190</v>
      </c>
      <c r="B4" s="354" t="s">
        <v>103</v>
      </c>
      <c r="C4" s="354"/>
      <c r="D4" s="354"/>
      <c r="E4" s="354"/>
      <c r="F4" s="354"/>
      <c r="G4" s="354"/>
      <c r="H4" s="354"/>
      <c r="I4" s="354"/>
      <c r="J4" s="354"/>
      <c r="K4" s="354"/>
      <c r="L4" s="354"/>
      <c r="M4" s="354"/>
      <c r="N4" s="354"/>
      <c r="O4" s="354"/>
    </row>
    <row r="5" spans="1:15" s="38" customFormat="1" ht="11" x14ac:dyDescent="0.15">
      <c r="A5" s="12"/>
      <c r="B5" s="355"/>
      <c r="C5" s="355"/>
      <c r="D5" s="355"/>
      <c r="E5" s="355"/>
      <c r="F5" s="8" t="s">
        <v>24</v>
      </c>
      <c r="G5" s="10"/>
      <c r="H5" s="8" t="s">
        <v>25</v>
      </c>
      <c r="I5" s="10"/>
      <c r="J5" s="8" t="s">
        <v>26</v>
      </c>
      <c r="K5" s="10"/>
      <c r="L5" s="8" t="s">
        <v>27</v>
      </c>
      <c r="M5" s="10"/>
      <c r="N5" s="8" t="s">
        <v>28</v>
      </c>
      <c r="O5" s="10"/>
    </row>
    <row r="6" spans="1:15" s="8" customFormat="1" ht="12" customHeight="1" x14ac:dyDescent="0.15">
      <c r="A6" s="1"/>
      <c r="B6" s="326" t="s">
        <v>11</v>
      </c>
      <c r="C6" s="326"/>
      <c r="D6" s="326"/>
      <c r="F6" s="354" t="str">
        <f>IF('Inschrijfform algemeen'!F56:G56="","",'Inschrijfform algemeen'!F56:G56)</f>
        <v/>
      </c>
      <c r="G6" s="354"/>
      <c r="H6" s="354" t="str">
        <f>IF('Inschrijfform algemeen'!H56:I56="","",'Inschrijfform algemeen'!H56:I56)</f>
        <v/>
      </c>
      <c r="I6" s="354"/>
      <c r="J6" s="354" t="str">
        <f>IF('Inschrijfform algemeen'!J56:K56="","",'Inschrijfform algemeen'!J56:K56)</f>
        <v/>
      </c>
      <c r="K6" s="354"/>
      <c r="L6" s="354" t="str">
        <f>IF('Inschrijfform algemeen'!L56:M56="","",'Inschrijfform algemeen'!L56:M56)</f>
        <v/>
      </c>
      <c r="M6" s="354"/>
      <c r="N6" s="354" t="str">
        <f>IF('Inschrijfform algemeen'!N56:O56="","",'Inschrijfform algemeen'!N56:O56)</f>
        <v/>
      </c>
      <c r="O6" s="354"/>
    </row>
    <row r="7" spans="1:15" s="8" customFormat="1" ht="12" customHeight="1" x14ac:dyDescent="0.15">
      <c r="A7" s="1"/>
      <c r="B7" s="326" t="s">
        <v>12</v>
      </c>
      <c r="C7" s="326"/>
      <c r="D7" s="326"/>
      <c r="E7" s="13"/>
      <c r="F7" s="354" t="str">
        <f>IF('Inschrijfform algemeen'!F57:G57="","",'Inschrijfform algemeen'!F57:G57)</f>
        <v/>
      </c>
      <c r="G7" s="354"/>
      <c r="H7" s="354" t="str">
        <f>IF('Inschrijfform algemeen'!H57:I57="","",'Inschrijfform algemeen'!H57:I57)</f>
        <v/>
      </c>
      <c r="I7" s="354"/>
      <c r="J7" s="354" t="str">
        <f>IF('Inschrijfform algemeen'!J57:K57="","",'Inschrijfform algemeen'!J57:K57)</f>
        <v/>
      </c>
      <c r="K7" s="354"/>
      <c r="L7" s="354" t="str">
        <f>IF('Inschrijfform algemeen'!L57:M57="","",'Inschrijfform algemeen'!L57:M57)</f>
        <v/>
      </c>
      <c r="M7" s="354"/>
      <c r="N7" s="354" t="str">
        <f>IF('Inschrijfform algemeen'!N57:O57="","",'Inschrijfform algemeen'!N57:O57)</f>
        <v/>
      </c>
      <c r="O7" s="354"/>
    </row>
    <row r="8" spans="1:15" s="8" customFormat="1" ht="3" customHeight="1" x14ac:dyDescent="0.15">
      <c r="A8" s="1"/>
      <c r="G8" s="11"/>
      <c r="I8" s="11"/>
      <c r="K8" s="11"/>
      <c r="M8" s="11"/>
      <c r="O8" s="11"/>
    </row>
    <row r="9" spans="1:15" s="8" customFormat="1" ht="13.5" customHeight="1" x14ac:dyDescent="0.15">
      <c r="A9" s="1"/>
      <c r="B9" s="332" t="s">
        <v>110</v>
      </c>
      <c r="C9" s="332"/>
      <c r="D9" s="332"/>
      <c r="E9" s="332"/>
      <c r="F9" s="332"/>
      <c r="G9" s="332"/>
      <c r="H9" s="332"/>
      <c r="I9" s="332"/>
      <c r="J9" s="332"/>
      <c r="K9" s="332"/>
      <c r="L9" s="332"/>
      <c r="M9" s="332"/>
      <c r="N9" s="332"/>
      <c r="O9" s="332"/>
    </row>
    <row r="10" spans="1:15" s="8" customFormat="1" ht="3" customHeight="1" x14ac:dyDescent="0.15">
      <c r="A10" s="1"/>
      <c r="G10" s="11"/>
      <c r="I10" s="11"/>
      <c r="K10" s="11"/>
      <c r="M10" s="11"/>
      <c r="O10" s="11"/>
    </row>
    <row r="11" spans="1:15" s="8" customFormat="1" ht="13.5" customHeight="1" x14ac:dyDescent="0.15">
      <c r="A11" s="1" t="s">
        <v>209</v>
      </c>
      <c r="B11" s="407" t="s">
        <v>111</v>
      </c>
      <c r="C11" s="407"/>
      <c r="D11" s="407"/>
      <c r="E11" s="407"/>
      <c r="F11" s="407"/>
      <c r="G11" s="407"/>
      <c r="H11" s="407"/>
      <c r="I11" s="407"/>
      <c r="J11" s="407"/>
      <c r="K11" s="407"/>
      <c r="L11" s="407"/>
      <c r="M11" s="407"/>
      <c r="N11" s="407"/>
      <c r="O11" s="407"/>
    </row>
    <row r="12" spans="1:15" s="8" customFormat="1" ht="13.5" customHeight="1" x14ac:dyDescent="0.15">
      <c r="A12" s="1"/>
      <c r="B12" s="393" t="s">
        <v>113</v>
      </c>
      <c r="C12" s="393"/>
      <c r="D12" s="393"/>
      <c r="E12" s="393"/>
      <c r="F12" s="21"/>
      <c r="G12" s="37" t="str">
        <f>IF(F12="x",Tariefstructuur!$B$83,"")</f>
        <v/>
      </c>
      <c r="H12" s="21"/>
      <c r="I12" s="37" t="str">
        <f>IF(H12="x",Tariefstructuur!$B$83,"")</f>
        <v/>
      </c>
      <c r="J12" s="21"/>
      <c r="K12" s="37" t="str">
        <f>IF(J12="x",Tariefstructuur!$B$83,"")</f>
        <v/>
      </c>
      <c r="L12" s="21"/>
      <c r="M12" s="37" t="str">
        <f>IF(L12="x",Tariefstructuur!$B$83,"")</f>
        <v/>
      </c>
      <c r="N12" s="21"/>
      <c r="O12" s="37" t="str">
        <f>IF(N12="x",Tariefstructuur!$B$83,"")</f>
        <v/>
      </c>
    </row>
    <row r="13" spans="1:15" s="8" customFormat="1" ht="13.5" customHeight="1" x14ac:dyDescent="0.15">
      <c r="A13" s="1"/>
      <c r="B13" s="393" t="s">
        <v>114</v>
      </c>
      <c r="C13" s="393"/>
      <c r="D13" s="393"/>
      <c r="E13" s="393"/>
      <c r="F13" s="21"/>
      <c r="G13" s="37" t="str">
        <f>IF(F13="x",Tariefstructuur!$B$83,"")</f>
        <v/>
      </c>
      <c r="H13" s="21"/>
      <c r="I13" s="37" t="str">
        <f>IF(H13="x",Tariefstructuur!$B$83,"")</f>
        <v/>
      </c>
      <c r="J13" s="21"/>
      <c r="K13" s="37" t="str">
        <f>IF(J13="x",Tariefstructuur!$B$83,"")</f>
        <v/>
      </c>
      <c r="L13" s="21"/>
      <c r="M13" s="37" t="str">
        <f>IF(L13="x",Tariefstructuur!$B$83,"")</f>
        <v/>
      </c>
      <c r="N13" s="21"/>
      <c r="O13" s="37" t="str">
        <f>IF(N13="x",Tariefstructuur!$B$83,"")</f>
        <v/>
      </c>
    </row>
    <row r="14" spans="1:15" s="8" customFormat="1" ht="13.5" customHeight="1" x14ac:dyDescent="0.15">
      <c r="A14" s="1"/>
      <c r="B14" s="393" t="s">
        <v>115</v>
      </c>
      <c r="C14" s="393"/>
      <c r="D14" s="393"/>
      <c r="E14" s="393"/>
      <c r="F14" s="21"/>
      <c r="G14" s="37" t="str">
        <f>IF(F14="x",Tariefstructuur!$B$83,"")</f>
        <v/>
      </c>
      <c r="H14" s="21"/>
      <c r="I14" s="37" t="str">
        <f>IF(H14="x",Tariefstructuur!$B$83,"")</f>
        <v/>
      </c>
      <c r="J14" s="21"/>
      <c r="K14" s="37" t="str">
        <f>IF(J14="x",Tariefstructuur!$B$83,"")</f>
        <v/>
      </c>
      <c r="L14" s="21"/>
      <c r="M14" s="37" t="str">
        <f>IF(L14="x",Tariefstructuur!$B$83,"")</f>
        <v/>
      </c>
      <c r="N14" s="21"/>
      <c r="O14" s="37" t="str">
        <f>IF(N14="x",Tariefstructuur!$B$83,"")</f>
        <v/>
      </c>
    </row>
    <row r="15" spans="1:15" s="8" customFormat="1" ht="13.5" customHeight="1" x14ac:dyDescent="0.15">
      <c r="A15" s="1"/>
      <c r="B15" s="393" t="s">
        <v>116</v>
      </c>
      <c r="C15" s="393"/>
      <c r="D15" s="393"/>
      <c r="E15" s="393"/>
      <c r="F15" s="21"/>
      <c r="G15" s="37" t="str">
        <f>IF(F15="x",Tariefstructuur!$B$83,"")</f>
        <v/>
      </c>
      <c r="H15" s="21"/>
      <c r="I15" s="37" t="str">
        <f>IF(H15="x",Tariefstructuur!$B$83,"")</f>
        <v/>
      </c>
      <c r="J15" s="21"/>
      <c r="K15" s="37" t="str">
        <f>IF(J15="x",Tariefstructuur!$B$83,"")</f>
        <v/>
      </c>
      <c r="L15" s="21"/>
      <c r="M15" s="37" t="str">
        <f>IF(L15="x",Tariefstructuur!$B$83,"")</f>
        <v/>
      </c>
      <c r="N15" s="21"/>
      <c r="O15" s="37" t="str">
        <f>IF(N15="x",Tariefstructuur!$B$83,"")</f>
        <v/>
      </c>
    </row>
    <row r="16" spans="1:15" s="8" customFormat="1" ht="13.5" customHeight="1" x14ac:dyDescent="0.15">
      <c r="A16" s="1"/>
      <c r="B16" s="393" t="s">
        <v>117</v>
      </c>
      <c r="C16" s="393"/>
      <c r="D16" s="393"/>
      <c r="E16" s="393"/>
      <c r="F16" s="21"/>
      <c r="G16" s="37" t="str">
        <f>IF(F16="x",Tariefstructuur!$B$83,"")</f>
        <v/>
      </c>
      <c r="H16" s="21"/>
      <c r="I16" s="37" t="str">
        <f>IF(H16="x",Tariefstructuur!$B$83,"")</f>
        <v/>
      </c>
      <c r="J16" s="21"/>
      <c r="K16" s="37" t="str">
        <f>IF(J16="x",Tariefstructuur!$B$83,"")</f>
        <v/>
      </c>
      <c r="L16" s="21"/>
      <c r="M16" s="37" t="str">
        <f>IF(L16="x",Tariefstructuur!$B$83,"")</f>
        <v/>
      </c>
      <c r="N16" s="21"/>
      <c r="O16" s="37" t="str">
        <f>IF(N16="x",Tariefstructuur!$B$83,"")</f>
        <v/>
      </c>
    </row>
    <row r="17" spans="1:15" s="8" customFormat="1" ht="13.5" customHeight="1" x14ac:dyDescent="0.15">
      <c r="A17" s="1"/>
      <c r="B17" s="393" t="s">
        <v>691</v>
      </c>
      <c r="C17" s="393"/>
      <c r="D17" s="393"/>
      <c r="E17" s="393"/>
      <c r="F17" s="21"/>
      <c r="G17" s="37" t="str">
        <f>IF(F17="x",Tariefstructuur!$B$80,"")</f>
        <v/>
      </c>
      <c r="H17" s="21"/>
      <c r="I17" s="37" t="str">
        <f>IF(H17="x",Tariefstructuur!$B$80,"")</f>
        <v/>
      </c>
      <c r="J17" s="21"/>
      <c r="K17" s="37" t="str">
        <f>IF(J17="x",Tariefstructuur!$B$80,"")</f>
        <v/>
      </c>
      <c r="L17" s="21"/>
      <c r="M17" s="37" t="str">
        <f>IF(L17="x",Tariefstructuur!$B$80,"")</f>
        <v/>
      </c>
      <c r="N17" s="21"/>
      <c r="O17" s="37" t="str">
        <f>IF(N17="x",Tariefstructuur!$B$80,"")</f>
        <v/>
      </c>
    </row>
    <row r="18" spans="1:15" s="8" customFormat="1" ht="13.5" customHeight="1" x14ac:dyDescent="0.15">
      <c r="A18" s="1"/>
      <c r="B18" s="393" t="s">
        <v>692</v>
      </c>
      <c r="C18" s="393"/>
      <c r="D18" s="393"/>
      <c r="E18" s="393"/>
      <c r="F18" s="21"/>
      <c r="G18" s="37" t="str">
        <f>IF(F18="x",Tariefstructuur!$B$80,"")</f>
        <v/>
      </c>
      <c r="H18" s="21"/>
      <c r="I18" s="37" t="str">
        <f>IF(H18="x",Tariefstructuur!$B$80,"")</f>
        <v/>
      </c>
      <c r="J18" s="21"/>
      <c r="K18" s="37" t="str">
        <f>IF(J18="x",Tariefstructuur!$B$80,"")</f>
        <v/>
      </c>
      <c r="L18" s="21"/>
      <c r="M18" s="37" t="str">
        <f>IF(L18="x",Tariefstructuur!$B$80,"")</f>
        <v/>
      </c>
      <c r="N18" s="21"/>
      <c r="O18" s="37" t="str">
        <f>IF(N18="x",Tariefstructuur!$B$80,"")</f>
        <v/>
      </c>
    </row>
    <row r="19" spans="1:15" s="8" customFormat="1" ht="13.5" customHeight="1" x14ac:dyDescent="0.15">
      <c r="A19" s="1"/>
      <c r="B19" s="393" t="s">
        <v>767</v>
      </c>
      <c r="C19" s="393"/>
      <c r="D19" s="393"/>
      <c r="E19" s="393"/>
      <c r="F19" s="21"/>
      <c r="G19" s="37" t="str">
        <f>IF(F19="x",Tariefstructuur!$B$83,"")</f>
        <v/>
      </c>
      <c r="H19" s="21"/>
      <c r="I19" s="37"/>
      <c r="J19" s="21"/>
      <c r="K19" s="37" t="str">
        <f>IF(J19="x",Tariefstructuur!$B$83,"")</f>
        <v/>
      </c>
      <c r="L19" s="21"/>
      <c r="M19" s="37" t="str">
        <f>IF(L19="x",Tariefstructuur!$B$83,"")</f>
        <v/>
      </c>
      <c r="N19" s="21"/>
      <c r="O19" s="37" t="str">
        <f>IF(N19="x",Tariefstructuur!$B$83,"")</f>
        <v/>
      </c>
    </row>
    <row r="20" spans="1:15" s="8" customFormat="1" ht="13.5" customHeight="1" x14ac:dyDescent="0.15">
      <c r="A20" s="1"/>
      <c r="B20" s="393" t="s">
        <v>768</v>
      </c>
      <c r="C20" s="393"/>
      <c r="D20" s="393"/>
      <c r="E20" s="393"/>
      <c r="F20" s="21"/>
      <c r="G20" s="37" t="str">
        <f>IF(F20="x",Tariefstructuur!$B$83,"")</f>
        <v/>
      </c>
      <c r="H20" s="21"/>
      <c r="I20" s="37"/>
      <c r="J20" s="21"/>
      <c r="K20" s="37" t="str">
        <f>IF(J20="x",Tariefstructuur!$B$83,"")</f>
        <v/>
      </c>
      <c r="L20" s="21"/>
      <c r="M20" s="37" t="str">
        <f>IF(L20="x",Tariefstructuur!$B$83,"")</f>
        <v/>
      </c>
      <c r="N20" s="21"/>
      <c r="O20" s="37" t="str">
        <f>IF(N20="x",Tariefstructuur!$B$83,"")</f>
        <v/>
      </c>
    </row>
    <row r="21" spans="1:15" s="8" customFormat="1" ht="13.5" customHeight="1" x14ac:dyDescent="0.15">
      <c r="A21" s="1"/>
      <c r="B21" s="393" t="s">
        <v>693</v>
      </c>
      <c r="C21" s="393"/>
      <c r="D21" s="393"/>
      <c r="E21" s="393"/>
      <c r="F21" s="21"/>
      <c r="G21" s="37" t="str">
        <f>IF(F21="x",Tariefstructuur!$B$83,"")</f>
        <v/>
      </c>
      <c r="H21" s="21"/>
      <c r="I21" s="37" t="str">
        <f>IF(H21="x",Tariefstructuur!$B$83,"")</f>
        <v/>
      </c>
      <c r="J21" s="21"/>
      <c r="K21" s="37" t="str">
        <f>IF(J21="x",Tariefstructuur!$B$83,"")</f>
        <v/>
      </c>
      <c r="L21" s="21"/>
      <c r="M21" s="37" t="str">
        <f>IF(L21="x",Tariefstructuur!$B$83,"")</f>
        <v/>
      </c>
      <c r="N21" s="21"/>
      <c r="O21" s="37" t="str">
        <f>IF(N21="x",Tariefstructuur!$B$83,"")</f>
        <v/>
      </c>
    </row>
    <row r="22" spans="1:15" s="8" customFormat="1" ht="13.5" customHeight="1" x14ac:dyDescent="0.15">
      <c r="A22" s="1"/>
      <c r="B22" s="393" t="s">
        <v>780</v>
      </c>
      <c r="C22" s="393"/>
      <c r="D22" s="393"/>
      <c r="E22" s="393"/>
      <c r="F22" s="21"/>
      <c r="G22" s="37" t="str">
        <f>IF(F22="x",Tariefstructuur!$B$83,"")</f>
        <v/>
      </c>
      <c r="H22" s="21"/>
      <c r="I22" s="37" t="str">
        <f>IF(H22="x",Tariefstructuur!$B$83,"")</f>
        <v/>
      </c>
      <c r="J22" s="21"/>
      <c r="K22" s="37" t="str">
        <f>IF(J22="x",Tariefstructuur!$B$83,"")</f>
        <v/>
      </c>
      <c r="L22" s="21"/>
      <c r="M22" s="37" t="str">
        <f>IF(L22="x",Tariefstructuur!$B$83,"")</f>
        <v/>
      </c>
      <c r="N22" s="21"/>
      <c r="O22" s="37" t="str">
        <f>IF(N22="x",Tariefstructuur!$B$83,"")</f>
        <v/>
      </c>
    </row>
    <row r="23" spans="1:15" customFormat="1" ht="13.5" hidden="1" customHeight="1" x14ac:dyDescent="0.15">
      <c r="B23" s="393" t="s">
        <v>450</v>
      </c>
      <c r="C23" s="393"/>
      <c r="D23" s="393"/>
      <c r="E23" s="393"/>
      <c r="F23" s="21"/>
      <c r="G23" s="37" t="str">
        <f>IF(F23="x",Tariefstructuur!$B$81,"")</f>
        <v/>
      </c>
      <c r="H23" s="21"/>
      <c r="I23" s="37" t="str">
        <f>IF(H23="x",Tariefstructuur!$B$81,"")</f>
        <v/>
      </c>
      <c r="J23" s="21"/>
      <c r="K23" s="37" t="str">
        <f>IF(J23="x",Tariefstructuur!$B$81,"")</f>
        <v/>
      </c>
      <c r="L23" s="21"/>
      <c r="M23" s="37" t="str">
        <f>IF(L23="x",Tariefstructuur!$B$81,"")</f>
        <v/>
      </c>
      <c r="N23" s="21"/>
      <c r="O23" s="37" t="str">
        <f>IF(N23="x",Tariefstructuur!$B$81,"")</f>
        <v/>
      </c>
    </row>
    <row r="24" spans="1:15" s="8" customFormat="1" ht="13.5" hidden="1" customHeight="1" x14ac:dyDescent="0.15">
      <c r="A24" s="1"/>
      <c r="B24" s="393" t="s">
        <v>121</v>
      </c>
      <c r="C24" s="393"/>
      <c r="D24" s="393"/>
      <c r="E24" s="393"/>
      <c r="F24" s="21"/>
      <c r="G24" s="37" t="str">
        <f>IF(F24="x",Tariefstructuur!$B$79,"")</f>
        <v/>
      </c>
      <c r="H24" s="21"/>
      <c r="I24" s="37" t="str">
        <f>IF(H24="x",Tariefstructuur!$B$79,"")</f>
        <v/>
      </c>
      <c r="J24" s="21"/>
      <c r="K24" s="37" t="str">
        <f>IF(J24="x",Tariefstructuur!$B$79,"")</f>
        <v/>
      </c>
      <c r="L24" s="21"/>
      <c r="M24" s="37" t="str">
        <f>IF(L24="x",Tariefstructuur!$B$79,"")</f>
        <v/>
      </c>
      <c r="N24" s="21"/>
      <c r="O24" s="37" t="str">
        <f>IF(N24="x",Tariefstructuur!$B$79,"")</f>
        <v/>
      </c>
    </row>
    <row r="25" spans="1:15" s="8" customFormat="1" ht="13.5" customHeight="1" x14ac:dyDescent="0.15">
      <c r="A25" s="1" t="s">
        <v>210</v>
      </c>
      <c r="B25" s="345" t="s">
        <v>112</v>
      </c>
      <c r="C25" s="345"/>
      <c r="D25" s="345"/>
      <c r="E25" s="345"/>
      <c r="F25" s="36"/>
      <c r="G25" s="36"/>
      <c r="H25" s="36"/>
      <c r="I25" s="36"/>
      <c r="J25" s="36"/>
      <c r="K25" s="36"/>
      <c r="L25" s="36"/>
      <c r="M25" s="36"/>
      <c r="N25" s="36"/>
      <c r="O25" s="36"/>
    </row>
    <row r="26" spans="1:15" s="8" customFormat="1" ht="13.5" customHeight="1" x14ac:dyDescent="0.15">
      <c r="A26" s="1"/>
      <c r="B26" s="393" t="s">
        <v>67</v>
      </c>
      <c r="C26" s="393"/>
      <c r="D26" s="393"/>
      <c r="E26" s="393"/>
      <c r="F26" s="40">
        <f>COUNTIF(F12:F23,"x")</f>
        <v>0</v>
      </c>
      <c r="G26" s="37" t="str">
        <f>IF(SUM(G12:G25)&gt;0,SUM(G12:G25),"")</f>
        <v/>
      </c>
      <c r="H26" s="40">
        <f>COUNTIF(H12:H22,"x")</f>
        <v>0</v>
      </c>
      <c r="I26" s="37" t="str">
        <f>IF(SUM(I12:I25)&gt;0,SUM(I12:I25),"")</f>
        <v/>
      </c>
      <c r="J26" s="40">
        <f>COUNTIF(J12:J22,"x")</f>
        <v>0</v>
      </c>
      <c r="K26" s="37" t="str">
        <f>IF(SUM(K12:K25)&gt;0,SUM(K12:K25),"")</f>
        <v/>
      </c>
      <c r="L26" s="40">
        <f>COUNTIF(L12:L22,"x")</f>
        <v>0</v>
      </c>
      <c r="M26" s="37" t="str">
        <f>IF(SUM(M12:M25)&gt;0,SUM(M12:M25),"")</f>
        <v/>
      </c>
      <c r="N26" s="40">
        <f>COUNTIF(N12:N22,"x")</f>
        <v>0</v>
      </c>
      <c r="O26" s="37" t="str">
        <f>IF(SUM(O12:O25)&gt;0,SUM(O12:O25),"")</f>
        <v/>
      </c>
    </row>
    <row r="27" spans="1:15" s="8" customFormat="1" ht="13.5" hidden="1" customHeight="1" x14ac:dyDescent="0.15">
      <c r="A27" s="1"/>
      <c r="B27" s="332" t="s">
        <v>499</v>
      </c>
      <c r="C27" s="332"/>
      <c r="D27" s="332"/>
      <c r="E27" s="332"/>
      <c r="F27" s="332"/>
      <c r="G27" s="332"/>
      <c r="H27" s="332"/>
      <c r="I27" s="332"/>
      <c r="J27" s="332"/>
      <c r="K27" s="332"/>
      <c r="L27" s="332"/>
      <c r="M27" s="332"/>
      <c r="N27" s="332"/>
      <c r="O27" s="332"/>
    </row>
    <row r="28" spans="1:15" s="8" customFormat="1" ht="3" hidden="1" customHeight="1" x14ac:dyDescent="0.15">
      <c r="A28" s="1"/>
      <c r="G28" s="11"/>
      <c r="I28" s="11"/>
      <c r="K28" s="11"/>
      <c r="M28" s="11"/>
      <c r="O28" s="11"/>
    </row>
    <row r="29" spans="1:15" s="8" customFormat="1" ht="13.5" hidden="1" customHeight="1" x14ac:dyDescent="0.15">
      <c r="A29" s="1" t="s">
        <v>501</v>
      </c>
      <c r="B29" s="407" t="s">
        <v>500</v>
      </c>
      <c r="C29" s="407"/>
      <c r="D29" s="407"/>
      <c r="E29" s="407"/>
      <c r="F29" s="407"/>
      <c r="G29" s="407"/>
      <c r="H29" s="407"/>
      <c r="I29" s="407"/>
      <c r="J29" s="407"/>
      <c r="K29" s="407"/>
      <c r="L29" s="407"/>
      <c r="M29" s="407"/>
      <c r="N29" s="407"/>
      <c r="O29" s="407"/>
    </row>
    <row r="30" spans="1:15" s="8" customFormat="1" ht="13.5" hidden="1" customHeight="1" x14ac:dyDescent="0.15">
      <c r="A30" s="1"/>
      <c r="B30" s="393" t="s">
        <v>514</v>
      </c>
      <c r="C30" s="393"/>
      <c r="D30" s="393"/>
      <c r="E30" s="393"/>
      <c r="F30" s="23"/>
      <c r="G30" s="37" t="str">
        <f>IF(F30="x",300,"")</f>
        <v/>
      </c>
      <c r="H30" s="40"/>
      <c r="I30" s="37"/>
      <c r="J30" s="40"/>
      <c r="K30" s="37"/>
      <c r="L30" s="40"/>
      <c r="M30" s="37"/>
      <c r="N30" s="40"/>
      <c r="O30" s="37"/>
    </row>
    <row r="31" spans="1:15" s="8" customFormat="1" ht="13.5" customHeight="1" x14ac:dyDescent="0.15">
      <c r="A31" s="1" t="s">
        <v>501</v>
      </c>
      <c r="B31" s="387" t="s">
        <v>694</v>
      </c>
      <c r="C31" s="387"/>
      <c r="D31" s="387"/>
      <c r="E31" s="387"/>
      <c r="F31" s="23"/>
      <c r="G31" s="37"/>
      <c r="H31" s="40"/>
      <c r="I31" s="37"/>
      <c r="J31" s="40"/>
      <c r="K31" s="37"/>
      <c r="L31" s="40"/>
      <c r="M31" s="37"/>
      <c r="N31" s="40"/>
      <c r="O31" s="37"/>
    </row>
    <row r="32" spans="1:15" s="8" customFormat="1" ht="13.5" customHeight="1" x14ac:dyDescent="0.15">
      <c r="A32" s="1"/>
      <c r="B32" s="393" t="s">
        <v>769</v>
      </c>
      <c r="C32" s="393"/>
      <c r="D32" s="393"/>
      <c r="E32" s="393"/>
      <c r="F32" s="23" t="str">
        <f>IF(F12="","",F12)</f>
        <v/>
      </c>
      <c r="G32" s="37" t="str">
        <f>IF(F32="x",Tariefstructuur!$B$76,"")</f>
        <v/>
      </c>
      <c r="H32" s="23" t="str">
        <f>IF(H12="","",H12)</f>
        <v/>
      </c>
      <c r="I32" s="37" t="str">
        <f>IF(H32="x",Tariefstructuur!$B$76,"")</f>
        <v/>
      </c>
      <c r="J32" s="23" t="str">
        <f>IF(J12="","",J12)</f>
        <v/>
      </c>
      <c r="K32" s="37" t="str">
        <f>IF(J32="x",Tariefstructuur!$B$76,"")</f>
        <v/>
      </c>
      <c r="L32" s="23" t="str">
        <f>IF(L12="","",L12)</f>
        <v/>
      </c>
      <c r="M32" s="37" t="str">
        <f>IF(L32="x",Tariefstructuur!$B$76,"")</f>
        <v/>
      </c>
      <c r="N32" s="23" t="str">
        <f>IF(N12="","",N12)</f>
        <v/>
      </c>
      <c r="O32" s="37" t="str">
        <f>IF(N32="x",Tariefstructuur!$B$83,"")</f>
        <v/>
      </c>
    </row>
    <row r="33" spans="1:17" s="8" customFormat="1" ht="13.5" customHeight="1" x14ac:dyDescent="0.15">
      <c r="A33" s="1"/>
      <c r="B33" s="393" t="s">
        <v>770</v>
      </c>
      <c r="C33" s="393"/>
      <c r="D33" s="393"/>
      <c r="E33" s="393"/>
      <c r="F33" s="23" t="str">
        <f>IF(F13="","",F13)</f>
        <v/>
      </c>
      <c r="G33" s="37" t="str">
        <f>IF(F33="x",Tariefstructuur!$B$76,"")</f>
        <v/>
      </c>
      <c r="H33" s="23" t="str">
        <f>IF(H13="","",H13)</f>
        <v/>
      </c>
      <c r="I33" s="37" t="str">
        <f>IF(H33="x",Tariefstructuur!$B$76,"")</f>
        <v/>
      </c>
      <c r="J33" s="23" t="str">
        <f>IF(J13="","",J13)</f>
        <v/>
      </c>
      <c r="K33" s="37" t="str">
        <f>IF(J33="x",Tariefstructuur!$B$76,"")</f>
        <v/>
      </c>
      <c r="L33" s="23" t="str">
        <f>IF(L13="","",L13)</f>
        <v/>
      </c>
      <c r="M33" s="37" t="str">
        <f>IF(L33="x",Tariefstructuur!$B$76,"")</f>
        <v/>
      </c>
      <c r="N33" s="23" t="str">
        <f>IF(N13="","",N13)</f>
        <v/>
      </c>
      <c r="O33" s="37" t="str">
        <f>IF(N33="x",Tariefstructuur!$B$83,"")</f>
        <v/>
      </c>
    </row>
    <row r="34" spans="1:17" s="8" customFormat="1" ht="13.5" customHeight="1" x14ac:dyDescent="0.15">
      <c r="A34" s="1"/>
      <c r="B34" s="393" t="s">
        <v>771</v>
      </c>
      <c r="C34" s="393"/>
      <c r="D34" s="393"/>
      <c r="E34" s="393"/>
      <c r="F34" s="23" t="str">
        <f>IF(F14="","",F14)</f>
        <v/>
      </c>
      <c r="G34" s="37" t="str">
        <f>IF(F34="x",Tariefstructuur!$B$76,"")</f>
        <v/>
      </c>
      <c r="H34" s="23" t="str">
        <f>IF(H14="","",H14)</f>
        <v/>
      </c>
      <c r="I34" s="37" t="str">
        <f>IF(H34="x",Tariefstructuur!$B$76,"")</f>
        <v/>
      </c>
      <c r="J34" s="23" t="str">
        <f>IF(J14="","",J14)</f>
        <v/>
      </c>
      <c r="K34" s="37" t="str">
        <f>IF(J34="x",Tariefstructuur!$B$76,"")</f>
        <v/>
      </c>
      <c r="L34" s="23" t="str">
        <f>IF(L14="","",L14)</f>
        <v/>
      </c>
      <c r="M34" s="37" t="str">
        <f>IF(L34="x",Tariefstructuur!$B$76,"")</f>
        <v/>
      </c>
      <c r="N34" s="23" t="str">
        <f>IF(N14="","",N14)</f>
        <v/>
      </c>
      <c r="O34" s="37" t="str">
        <f>IF(N34="x",Tariefstructuur!$B$83,"")</f>
        <v/>
      </c>
    </row>
    <row r="35" spans="1:17" s="8" customFormat="1" ht="13.5" customHeight="1" x14ac:dyDescent="0.15">
      <c r="A35" s="1"/>
      <c r="B35" s="393" t="s">
        <v>772</v>
      </c>
      <c r="C35" s="393"/>
      <c r="D35" s="393"/>
      <c r="E35" s="393"/>
      <c r="F35" s="23" t="str">
        <f>IF(F15="","",F15)</f>
        <v/>
      </c>
      <c r="G35" s="37" t="str">
        <f>IF(F35="x",Tariefstructuur!$B$76,"")</f>
        <v/>
      </c>
      <c r="H35" s="23" t="str">
        <f>IF(H15="","",H15)</f>
        <v/>
      </c>
      <c r="I35" s="37" t="str">
        <f>IF(H35="x",Tariefstructuur!$B$76,"")</f>
        <v/>
      </c>
      <c r="J35" s="23" t="str">
        <f>IF(J15="","",J15)</f>
        <v/>
      </c>
      <c r="K35" s="37" t="str">
        <f>IF(J35="x",Tariefstructuur!$B$76,"")</f>
        <v/>
      </c>
      <c r="L35" s="23" t="str">
        <f>IF(L15="","",L15)</f>
        <v/>
      </c>
      <c r="M35" s="37" t="str">
        <f>IF(L35="x",Tariefstructuur!$B$76,"")</f>
        <v/>
      </c>
      <c r="N35" s="23" t="str">
        <f>IF(N15="","",N15)</f>
        <v/>
      </c>
      <c r="O35" s="37" t="str">
        <f>IF(N35="x",Tariefstructuur!$B$83,"")</f>
        <v/>
      </c>
    </row>
    <row r="36" spans="1:17" s="8" customFormat="1" ht="13.5" customHeight="1" x14ac:dyDescent="0.15">
      <c r="A36" s="1"/>
      <c r="B36" s="393" t="s">
        <v>773</v>
      </c>
      <c r="C36" s="393"/>
      <c r="D36" s="393"/>
      <c r="E36" s="393"/>
      <c r="F36" s="23" t="str">
        <f>IF(F16="","",F16)</f>
        <v/>
      </c>
      <c r="G36" s="37" t="str">
        <f>IF(F36="x",Tariefstructuur!$B$76,"")</f>
        <v/>
      </c>
      <c r="H36" s="23" t="str">
        <f>IF(H16="","",H16)</f>
        <v/>
      </c>
      <c r="I36" s="37" t="str">
        <f>IF(H36="x",Tariefstructuur!$B$76,"")</f>
        <v/>
      </c>
      <c r="J36" s="23" t="str">
        <f>IF(J16="","",J16)</f>
        <v/>
      </c>
      <c r="K36" s="37" t="str">
        <f>IF(J36="x",Tariefstructuur!$B$76,"")</f>
        <v/>
      </c>
      <c r="L36" s="23" t="str">
        <f>IF(L16="","",L16)</f>
        <v/>
      </c>
      <c r="M36" s="37" t="str">
        <f>IF(L36="x",Tariefstructuur!$B$76,"")</f>
        <v/>
      </c>
      <c r="N36" s="23" t="str">
        <f>IF(N16="","",N16)</f>
        <v/>
      </c>
      <c r="O36" s="37" t="str">
        <f>IF(N36="x",Tariefstructuur!$B$83,"")</f>
        <v/>
      </c>
    </row>
    <row r="37" spans="1:17" s="8" customFormat="1" ht="13.5" customHeight="1" x14ac:dyDescent="0.15">
      <c r="A37" s="1"/>
      <c r="B37" s="393" t="s">
        <v>774</v>
      </c>
      <c r="C37" s="393"/>
      <c r="D37" s="393"/>
      <c r="E37" s="393"/>
      <c r="F37" s="23" t="str">
        <f>IF(F17="","",F17)</f>
        <v/>
      </c>
      <c r="G37" s="37" t="str">
        <f>IF(F37="x",Tariefstructuur!$B$73,"")</f>
        <v/>
      </c>
      <c r="H37" s="23" t="str">
        <f>IF(H17="","",H17)</f>
        <v/>
      </c>
      <c r="I37" s="37" t="str">
        <f>IF(H37="x",Tariefstructuur!$B$73,"")</f>
        <v/>
      </c>
      <c r="J37" s="23" t="str">
        <f>IF(J17="","",J17)</f>
        <v/>
      </c>
      <c r="K37" s="37" t="str">
        <f>IF(J37="x",Tariefstructuur!$B$73,"")</f>
        <v/>
      </c>
      <c r="L37" s="23" t="str">
        <f>IF(L17="","",L17)</f>
        <v/>
      </c>
      <c r="M37" s="37" t="str">
        <f>IF(L37="x",Tariefstructuur!$B$73,"")</f>
        <v/>
      </c>
      <c r="N37" s="23" t="str">
        <f>IF(N17="","",N17)</f>
        <v/>
      </c>
      <c r="O37" s="37" t="str">
        <f>IF(N37="x",Tariefstructuur!$B$73,"")</f>
        <v/>
      </c>
    </row>
    <row r="38" spans="1:17" s="8" customFormat="1" ht="13.5" customHeight="1" x14ac:dyDescent="0.15">
      <c r="A38" s="1"/>
      <c r="B38" s="393" t="s">
        <v>775</v>
      </c>
      <c r="C38" s="393"/>
      <c r="D38" s="393"/>
      <c r="E38" s="393"/>
      <c r="F38" s="23" t="str">
        <f>IF(F18="","",F18)</f>
        <v/>
      </c>
      <c r="G38" s="37" t="str">
        <f>IF(F38="x",Tariefstructuur!$B$74,"")</f>
        <v/>
      </c>
      <c r="H38" s="23" t="str">
        <f>IF(H18="","",H18)</f>
        <v/>
      </c>
      <c r="I38" s="37" t="str">
        <f>IF(H38="x",Tariefstructuur!$B$74,"")</f>
        <v/>
      </c>
      <c r="J38" s="23" t="str">
        <f>IF(J18="","",J18)</f>
        <v/>
      </c>
      <c r="K38" s="37" t="str">
        <f>IF(J38="x",Tariefstructuur!$B$74,"")</f>
        <v/>
      </c>
      <c r="L38" s="23" t="str">
        <f>IF(L18="","",L18)</f>
        <v/>
      </c>
      <c r="M38" s="37" t="str">
        <f>IF(L38="x",Tariefstructuur!$B$74,"")</f>
        <v/>
      </c>
      <c r="N38" s="23" t="str">
        <f>IF(N18="","",N18)</f>
        <v/>
      </c>
      <c r="O38" s="37" t="str">
        <f>IF(N38="x",Tariefstructuur!$B$74,"")</f>
        <v/>
      </c>
    </row>
    <row r="39" spans="1:17" s="8" customFormat="1" ht="13.5" customHeight="1" x14ac:dyDescent="0.15">
      <c r="A39" s="1"/>
      <c r="B39" s="393" t="s">
        <v>776</v>
      </c>
      <c r="C39" s="393"/>
      <c r="D39" s="393"/>
      <c r="E39" s="393"/>
      <c r="F39" s="23" t="str">
        <f>IF(F19="","",F19)</f>
        <v/>
      </c>
      <c r="G39" s="37" t="str">
        <f>IF(F39="x",Tariefstructuur!$B$76,"")</f>
        <v/>
      </c>
      <c r="H39" s="23" t="str">
        <f>IF(H19="","",H19)</f>
        <v/>
      </c>
      <c r="I39" s="37" t="str">
        <f>IF(H39="x",Tariefstructuur!$B$76,"")</f>
        <v/>
      </c>
      <c r="J39" s="23" t="str">
        <f>IF(J19="","",J19)</f>
        <v/>
      </c>
      <c r="K39" s="37" t="str">
        <f>IF(J39="x",Tariefstructuur!$B$76,"")</f>
        <v/>
      </c>
      <c r="L39" s="23" t="str">
        <f>IF(L19="","",L19)</f>
        <v/>
      </c>
      <c r="M39" s="37" t="str">
        <f>IF(L39="x",Tariefstructuur!$B$76,"")</f>
        <v/>
      </c>
      <c r="N39" s="23" t="str">
        <f>IF(N19="","",N19)</f>
        <v/>
      </c>
      <c r="O39" s="37" t="str">
        <f>IF(N39="x",Tariefstructuur!$B$76,"")</f>
        <v/>
      </c>
    </row>
    <row r="40" spans="1:17" s="8" customFormat="1" ht="13.5" customHeight="1" x14ac:dyDescent="0.15">
      <c r="A40" s="1"/>
      <c r="B40" s="393" t="s">
        <v>777</v>
      </c>
      <c r="C40" s="393"/>
      <c r="D40" s="393"/>
      <c r="E40" s="393"/>
      <c r="F40" s="23" t="str">
        <f>IF(F20="","",F20)</f>
        <v/>
      </c>
      <c r="G40" s="37" t="str">
        <f>IF(F40="x",Tariefstructuur!$B$76,"")</f>
        <v/>
      </c>
      <c r="H40" s="23" t="str">
        <f>IF(H20="","",H20)</f>
        <v/>
      </c>
      <c r="I40" s="37" t="str">
        <f>IF(H40="x",Tariefstructuur!$B$76,"")</f>
        <v/>
      </c>
      <c r="J40" s="23" t="str">
        <f>IF(J20="","",J20)</f>
        <v/>
      </c>
      <c r="K40" s="37" t="str">
        <f>IF(J40="x",Tariefstructuur!$B$76,"")</f>
        <v/>
      </c>
      <c r="L40" s="23" t="str">
        <f>IF(L20="","",L20)</f>
        <v/>
      </c>
      <c r="M40" s="37" t="str">
        <f>IF(L40="x",Tariefstructuur!$B$76,"")</f>
        <v/>
      </c>
      <c r="N40" s="23" t="str">
        <f>IF(N20="","",N20)</f>
        <v/>
      </c>
      <c r="O40" s="37" t="str">
        <f>IF(N40="x",Tariefstructuur!$B$76,"")</f>
        <v/>
      </c>
    </row>
    <row r="41" spans="1:17" s="8" customFormat="1" ht="13.5" customHeight="1" x14ac:dyDescent="0.15">
      <c r="A41" s="1"/>
      <c r="B41" s="393" t="s">
        <v>778</v>
      </c>
      <c r="C41" s="393"/>
      <c r="D41" s="393"/>
      <c r="E41" s="393"/>
      <c r="F41" s="23" t="str">
        <f>IF(F21="","",F21)</f>
        <v/>
      </c>
      <c r="G41" s="37" t="str">
        <f>IF(F41="x",Tariefstructuur!$B$76,"")</f>
        <v/>
      </c>
      <c r="H41" s="23" t="str">
        <f>IF(H21="","",H21)</f>
        <v/>
      </c>
      <c r="I41" s="37" t="str">
        <f>IF(H41="x",Tariefstructuur!$B$76,"")</f>
        <v/>
      </c>
      <c r="J41" s="23" t="str">
        <f>IF(J21="","",J21)</f>
        <v/>
      </c>
      <c r="K41" s="37" t="str">
        <f>IF(J41="x",Tariefstructuur!$B$76,"")</f>
        <v/>
      </c>
      <c r="L41" s="23" t="str">
        <f>IF(L21="","",L21)</f>
        <v/>
      </c>
      <c r="M41" s="37" t="str">
        <f>IF(L41="x",Tariefstructuur!$B$76,"")</f>
        <v/>
      </c>
      <c r="N41" s="23" t="str">
        <f>IF(N21="","",N21)</f>
        <v/>
      </c>
      <c r="O41" s="37" t="str">
        <f>IF(N41="x",Tariefstructuur!$B$83,"")</f>
        <v/>
      </c>
    </row>
    <row r="42" spans="1:17" s="8" customFormat="1" ht="13.5" customHeight="1" x14ac:dyDescent="0.15">
      <c r="A42" s="1"/>
      <c r="B42" s="393" t="s">
        <v>779</v>
      </c>
      <c r="C42" s="393"/>
      <c r="D42" s="393"/>
      <c r="E42" s="393"/>
      <c r="F42" s="23" t="str">
        <f t="shared" ref="F42:H42" si="0">IF(F22="","",F22)</f>
        <v/>
      </c>
      <c r="G42" s="37" t="str">
        <f>IF(F42="x",Tariefstructuur!$B$76,"")</f>
        <v/>
      </c>
      <c r="H42" s="23" t="str">
        <f t="shared" si="0"/>
        <v/>
      </c>
      <c r="I42" s="37" t="str">
        <f>IF(H42="x",Tariefstructuur!$B$76,"")</f>
        <v/>
      </c>
      <c r="J42" s="23" t="str">
        <f t="shared" ref="J42" si="1">IF(J22="","",J22)</f>
        <v/>
      </c>
      <c r="K42" s="37" t="str">
        <f>IF(J42="x",Tariefstructuur!$B$76,"")</f>
        <v/>
      </c>
      <c r="L42" s="23" t="str">
        <f t="shared" ref="L42" si="2">IF(L22="","",L22)</f>
        <v/>
      </c>
      <c r="M42" s="37" t="str">
        <f>IF(L42="x",Tariefstructuur!$B$76,"")</f>
        <v/>
      </c>
      <c r="N42" s="23" t="str">
        <f t="shared" ref="N42" si="3">IF(N22="","",N22)</f>
        <v/>
      </c>
      <c r="O42" s="37" t="str">
        <f>IF(N42="x",Tariefstructuur!$B$83,"")</f>
        <v/>
      </c>
    </row>
    <row r="43" spans="1:17" s="8" customFormat="1" ht="13.5" customHeight="1" x14ac:dyDescent="0.15">
      <c r="A43" s="1" t="s">
        <v>210</v>
      </c>
      <c r="B43" s="345" t="s">
        <v>695</v>
      </c>
      <c r="C43" s="345"/>
      <c r="D43" s="345"/>
      <c r="E43" s="345"/>
      <c r="F43" s="36"/>
      <c r="G43" s="36"/>
      <c r="H43" s="36"/>
      <c r="I43" s="36"/>
      <c r="J43" s="36"/>
      <c r="K43" s="36"/>
      <c r="L43" s="36"/>
      <c r="M43" s="36"/>
      <c r="N43" s="36"/>
      <c r="O43" s="36"/>
    </row>
    <row r="44" spans="1:17" s="8" customFormat="1" ht="13.5" customHeight="1" x14ac:dyDescent="0.15">
      <c r="A44" s="1"/>
      <c r="B44" s="393" t="s">
        <v>67</v>
      </c>
      <c r="C44" s="393"/>
      <c r="D44" s="393"/>
      <c r="E44" s="393"/>
      <c r="F44" s="40">
        <f>COUNTIF(F30:F41,"x")</f>
        <v>0</v>
      </c>
      <c r="G44" s="37" t="str">
        <f>IF(SUM(G32:G42)&gt;0,SUM(G32:G42),"")</f>
        <v/>
      </c>
      <c r="H44" s="40">
        <f>COUNTIF(H30:H38,"x")</f>
        <v>0</v>
      </c>
      <c r="I44" s="37" t="str">
        <f>IF(SUM(I30:I43)&gt;0,SUM(I30:I43),"")</f>
        <v/>
      </c>
      <c r="J44" s="40">
        <f>COUNTIF(J30:J38,"x")</f>
        <v>0</v>
      </c>
      <c r="K44" s="37" t="str">
        <f>IF(SUM(K30:K43)&gt;0,SUM(K30:K43),"")</f>
        <v/>
      </c>
      <c r="L44" s="40">
        <f>COUNTIF(L30:L38,"x")</f>
        <v>0</v>
      </c>
      <c r="M44" s="37" t="str">
        <f>IF(SUM(M30:M43)&gt;0,SUM(M30:M43),"")</f>
        <v/>
      </c>
      <c r="N44" s="40">
        <f>COUNTIF(N30:N38,"x")</f>
        <v>0</v>
      </c>
      <c r="O44" s="37" t="str">
        <f>IF(SUM(O30:O43)&gt;0,SUM(O30:O43),"")</f>
        <v/>
      </c>
    </row>
    <row r="45" spans="1:17" ht="12" customHeight="1" x14ac:dyDescent="0.2">
      <c r="B45" s="408" t="s">
        <v>502</v>
      </c>
      <c r="C45" s="408"/>
      <c r="D45" s="408"/>
      <c r="E45" s="408"/>
      <c r="F45" s="408"/>
      <c r="G45" s="408"/>
      <c r="H45" s="408"/>
      <c r="I45" s="408"/>
      <c r="J45" s="408"/>
      <c r="K45" s="408"/>
      <c r="L45" s="408"/>
      <c r="M45" s="57" t="s">
        <v>192</v>
      </c>
      <c r="O45" s="57" t="s">
        <v>498</v>
      </c>
      <c r="P45" s="8"/>
      <c r="Q45" s="57"/>
    </row>
    <row r="46" spans="1:17" s="8" customFormat="1" ht="13" x14ac:dyDescent="0.15">
      <c r="A46" s="1"/>
      <c r="B46" s="44" t="s">
        <v>214</v>
      </c>
      <c r="G46" s="57" t="s">
        <v>212</v>
      </c>
      <c r="I46" s="11"/>
      <c r="K46" s="11"/>
      <c r="M46" s="11"/>
      <c r="O46" s="11"/>
    </row>
    <row r="47" spans="1:17" s="8" customFormat="1" ht="11" x14ac:dyDescent="0.15">
      <c r="A47" s="1"/>
      <c r="G47" s="11"/>
      <c r="I47" s="11"/>
      <c r="K47" s="11"/>
      <c r="M47" s="11"/>
      <c r="O47" s="11"/>
    </row>
    <row r="48" spans="1:17"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row r="76" spans="1:15" s="8" customFormat="1" ht="11" x14ac:dyDescent="0.15">
      <c r="A76" s="1"/>
      <c r="G76" s="11"/>
      <c r="I76" s="11"/>
      <c r="K76" s="11"/>
      <c r="M76" s="11"/>
      <c r="O76" s="11"/>
    </row>
    <row r="77" spans="1:15" s="8" customFormat="1" ht="11" x14ac:dyDescent="0.15">
      <c r="A77" s="1"/>
      <c r="G77" s="11"/>
      <c r="I77" s="11"/>
      <c r="K77" s="11"/>
      <c r="M77" s="11"/>
      <c r="O77" s="11"/>
    </row>
    <row r="78" spans="1:15" s="8" customFormat="1" ht="11" x14ac:dyDescent="0.15">
      <c r="A78" s="1"/>
      <c r="G78" s="11"/>
      <c r="I78" s="11"/>
      <c r="K78" s="11"/>
      <c r="M78" s="11"/>
      <c r="O78" s="11"/>
    </row>
    <row r="79" spans="1:15" s="8" customFormat="1" ht="11" x14ac:dyDescent="0.15">
      <c r="A79" s="1"/>
      <c r="G79" s="11"/>
      <c r="I79" s="11"/>
      <c r="K79" s="11"/>
      <c r="M79" s="11"/>
      <c r="O79" s="11"/>
    </row>
    <row r="80" spans="1:15" s="8" customFormat="1" ht="11" x14ac:dyDescent="0.15">
      <c r="A80" s="1"/>
      <c r="G80" s="11"/>
      <c r="I80" s="11"/>
      <c r="K80" s="11"/>
      <c r="M80" s="11"/>
      <c r="O80" s="11"/>
    </row>
    <row r="81" spans="1:15" s="8" customFormat="1" ht="11" x14ac:dyDescent="0.15">
      <c r="A81" s="1"/>
      <c r="G81" s="11"/>
      <c r="I81" s="11"/>
      <c r="K81" s="11"/>
      <c r="M81" s="11"/>
      <c r="O81" s="11"/>
    </row>
    <row r="82" spans="1:15" s="8" customFormat="1" ht="11" x14ac:dyDescent="0.15">
      <c r="A82" s="1"/>
      <c r="G82" s="11"/>
      <c r="I82" s="11"/>
      <c r="K82" s="11"/>
      <c r="M82" s="11"/>
      <c r="O82" s="11"/>
    </row>
    <row r="83" spans="1:15" s="8" customFormat="1" ht="11" x14ac:dyDescent="0.15">
      <c r="A83" s="1"/>
      <c r="G83" s="11"/>
      <c r="I83" s="11"/>
      <c r="K83" s="11"/>
      <c r="M83" s="11"/>
      <c r="O83" s="11"/>
    </row>
    <row r="84" spans="1:15" s="8" customFormat="1" ht="11" x14ac:dyDescent="0.15">
      <c r="A84" s="1"/>
      <c r="G84" s="11"/>
      <c r="I84" s="11"/>
      <c r="K84" s="11"/>
      <c r="M84" s="11"/>
      <c r="O84" s="11"/>
    </row>
    <row r="85" spans="1:15" s="8" customFormat="1" ht="11" x14ac:dyDescent="0.15">
      <c r="A85" s="1"/>
      <c r="G85" s="11"/>
      <c r="I85" s="11"/>
      <c r="K85" s="11"/>
      <c r="M85" s="11"/>
      <c r="O85" s="11"/>
    </row>
    <row r="86" spans="1:15" s="8" customFormat="1" ht="11" x14ac:dyDescent="0.15">
      <c r="A86" s="1"/>
      <c r="G86" s="11"/>
      <c r="I86" s="11"/>
      <c r="K86" s="11"/>
      <c r="M86" s="11"/>
      <c r="O86" s="11"/>
    </row>
    <row r="87" spans="1:15" s="8" customFormat="1" ht="11" x14ac:dyDescent="0.15">
      <c r="A87" s="1"/>
      <c r="G87" s="11"/>
      <c r="I87" s="11"/>
      <c r="K87" s="11"/>
      <c r="M87" s="11"/>
      <c r="O87" s="11"/>
    </row>
    <row r="88" spans="1:15" s="8" customFormat="1" ht="11" x14ac:dyDescent="0.15">
      <c r="A88" s="1"/>
      <c r="G88" s="11"/>
      <c r="I88" s="11"/>
      <c r="K88" s="11"/>
      <c r="M88" s="11"/>
      <c r="O88" s="11"/>
    </row>
    <row r="89" spans="1:15" s="8" customFormat="1" ht="11" x14ac:dyDescent="0.15">
      <c r="A89" s="1"/>
      <c r="G89" s="11"/>
      <c r="I89" s="11"/>
      <c r="K89" s="11"/>
      <c r="M89" s="11"/>
      <c r="O89" s="11"/>
    </row>
    <row r="90" spans="1:15" s="8" customFormat="1" ht="11" x14ac:dyDescent="0.15">
      <c r="A90" s="1"/>
      <c r="G90" s="11"/>
      <c r="I90" s="11"/>
      <c r="K90" s="11"/>
      <c r="M90" s="11"/>
      <c r="O90" s="11"/>
    </row>
    <row r="91" spans="1:15" s="8" customFormat="1" ht="11" x14ac:dyDescent="0.15">
      <c r="A91" s="1"/>
      <c r="G91" s="11"/>
      <c r="I91" s="11"/>
      <c r="K91" s="11"/>
      <c r="M91" s="11"/>
      <c r="O91" s="11"/>
    </row>
    <row r="92" spans="1:15" s="8" customFormat="1" ht="11" x14ac:dyDescent="0.15">
      <c r="A92" s="1"/>
      <c r="G92" s="11"/>
      <c r="I92" s="11"/>
      <c r="K92" s="11"/>
      <c r="M92" s="11"/>
      <c r="O92" s="11"/>
    </row>
    <row r="93" spans="1:15" s="8" customFormat="1" ht="11" x14ac:dyDescent="0.15">
      <c r="A93" s="1"/>
      <c r="G93" s="11"/>
      <c r="I93" s="11"/>
      <c r="K93" s="11"/>
      <c r="M93" s="11"/>
      <c r="O93" s="11"/>
    </row>
    <row r="94" spans="1:15" s="8" customFormat="1" ht="11" x14ac:dyDescent="0.15">
      <c r="A94" s="1"/>
      <c r="G94" s="11"/>
      <c r="I94" s="11"/>
      <c r="K94" s="11"/>
      <c r="M94" s="11"/>
      <c r="O94" s="11"/>
    </row>
    <row r="95" spans="1:15" s="8" customFormat="1" ht="11" x14ac:dyDescent="0.15">
      <c r="A95" s="1"/>
      <c r="G95" s="11"/>
      <c r="I95" s="11"/>
      <c r="K95" s="11"/>
      <c r="M95" s="11"/>
      <c r="O95" s="11"/>
    </row>
    <row r="96" spans="1:15" s="8" customFormat="1" ht="11" x14ac:dyDescent="0.15">
      <c r="A96" s="1"/>
      <c r="G96" s="11"/>
      <c r="I96" s="11"/>
      <c r="K96" s="11"/>
      <c r="M96" s="11"/>
      <c r="O96" s="11"/>
    </row>
    <row r="97" spans="1:15" s="8" customFormat="1" ht="11" x14ac:dyDescent="0.15">
      <c r="A97" s="1"/>
      <c r="G97" s="11"/>
      <c r="I97" s="11"/>
      <c r="K97" s="11"/>
      <c r="M97" s="11"/>
      <c r="O97" s="11"/>
    </row>
    <row r="98" spans="1:15" s="8" customFormat="1" ht="11" x14ac:dyDescent="0.15">
      <c r="A98" s="1"/>
      <c r="G98" s="11"/>
      <c r="I98" s="11"/>
      <c r="K98" s="11"/>
      <c r="M98" s="11"/>
      <c r="O98" s="11"/>
    </row>
    <row r="99" spans="1:15" s="8" customFormat="1" ht="11" x14ac:dyDescent="0.15">
      <c r="A99" s="1"/>
      <c r="G99" s="11"/>
      <c r="I99" s="11"/>
      <c r="K99" s="11"/>
      <c r="M99" s="11"/>
      <c r="O99" s="11"/>
    </row>
    <row r="100" spans="1:15" s="8" customFormat="1" ht="11" x14ac:dyDescent="0.15">
      <c r="A100" s="1"/>
      <c r="G100" s="11"/>
      <c r="I100" s="11"/>
      <c r="K100" s="11"/>
      <c r="M100" s="11"/>
      <c r="O100" s="11"/>
    </row>
    <row r="101" spans="1:15" s="8" customFormat="1" ht="11" x14ac:dyDescent="0.15">
      <c r="A101" s="1"/>
      <c r="G101" s="11"/>
      <c r="I101" s="11"/>
      <c r="K101" s="11"/>
      <c r="M101" s="11"/>
      <c r="O101" s="11"/>
    </row>
    <row r="102" spans="1:15" s="8" customFormat="1" ht="11" x14ac:dyDescent="0.15">
      <c r="A102" s="1"/>
      <c r="G102" s="11"/>
      <c r="I102" s="11"/>
      <c r="K102" s="11"/>
      <c r="M102" s="11"/>
      <c r="O102" s="11"/>
    </row>
    <row r="103" spans="1:15" s="8" customFormat="1" ht="11" x14ac:dyDescent="0.15">
      <c r="A103" s="1"/>
      <c r="G103" s="11"/>
      <c r="I103" s="11"/>
      <c r="K103" s="11"/>
      <c r="M103" s="11"/>
      <c r="O103" s="11"/>
    </row>
    <row r="104" spans="1:15" s="8" customFormat="1" ht="11" x14ac:dyDescent="0.15">
      <c r="A104" s="1"/>
      <c r="G104" s="11"/>
      <c r="I104" s="11"/>
      <c r="K104" s="11"/>
      <c r="M104" s="11"/>
      <c r="O104" s="11"/>
    </row>
    <row r="105" spans="1:15" s="8" customFormat="1" ht="11" x14ac:dyDescent="0.15">
      <c r="A105" s="1"/>
      <c r="G105" s="11"/>
      <c r="I105" s="11"/>
      <c r="K105" s="11"/>
      <c r="M105" s="11"/>
      <c r="O105" s="11"/>
    </row>
    <row r="106" spans="1:15" s="8" customFormat="1" ht="11" x14ac:dyDescent="0.15">
      <c r="A106" s="1"/>
      <c r="G106" s="11"/>
      <c r="I106" s="11"/>
      <c r="K106" s="11"/>
      <c r="M106" s="11"/>
      <c r="O106" s="11"/>
    </row>
    <row r="107" spans="1:15" s="8" customFormat="1" ht="11" x14ac:dyDescent="0.15">
      <c r="A107" s="1"/>
      <c r="G107" s="11"/>
      <c r="I107" s="11"/>
      <c r="K107" s="11"/>
      <c r="M107" s="11"/>
      <c r="O107" s="11"/>
    </row>
    <row r="108" spans="1:15" s="8" customFormat="1" ht="11" x14ac:dyDescent="0.15">
      <c r="A108" s="1"/>
      <c r="G108" s="11"/>
      <c r="I108" s="11"/>
      <c r="K108" s="11"/>
      <c r="M108" s="11"/>
      <c r="O108" s="11"/>
    </row>
    <row r="109" spans="1:15" s="8" customFormat="1" ht="11" x14ac:dyDescent="0.15">
      <c r="A109" s="1"/>
      <c r="G109" s="11"/>
      <c r="I109" s="11"/>
      <c r="K109" s="11"/>
      <c r="M109" s="11"/>
      <c r="O109" s="11"/>
    </row>
    <row r="110" spans="1:15" s="8" customFormat="1" ht="11" x14ac:dyDescent="0.15">
      <c r="A110" s="1"/>
      <c r="G110" s="11"/>
      <c r="I110" s="11"/>
      <c r="K110" s="11"/>
      <c r="M110" s="11"/>
      <c r="O110" s="11"/>
    </row>
    <row r="111" spans="1:15" s="8" customFormat="1" ht="11" x14ac:dyDescent="0.15">
      <c r="A111" s="1"/>
      <c r="G111" s="11"/>
      <c r="I111" s="11"/>
      <c r="K111" s="11"/>
      <c r="M111" s="11"/>
      <c r="O111" s="11"/>
    </row>
    <row r="112" spans="1:15" s="8" customFormat="1" ht="11" x14ac:dyDescent="0.15">
      <c r="A112" s="1"/>
      <c r="G112" s="11"/>
      <c r="I112" s="11"/>
      <c r="K112" s="11"/>
      <c r="M112" s="11"/>
      <c r="O112" s="11"/>
    </row>
    <row r="113" spans="1:15" s="8" customFormat="1" ht="11" x14ac:dyDescent="0.15">
      <c r="A113" s="1"/>
      <c r="G113" s="11"/>
      <c r="I113" s="11"/>
      <c r="K113" s="11"/>
      <c r="M113" s="11"/>
      <c r="O113" s="11"/>
    </row>
    <row r="114" spans="1:15" s="8" customFormat="1" ht="11" x14ac:dyDescent="0.15">
      <c r="A114" s="1"/>
      <c r="G114" s="11"/>
      <c r="I114" s="11"/>
      <c r="K114" s="11"/>
      <c r="M114" s="11"/>
      <c r="O114" s="11"/>
    </row>
    <row r="115" spans="1:15" s="8" customFormat="1" ht="11" x14ac:dyDescent="0.15">
      <c r="A115" s="1"/>
      <c r="G115" s="11"/>
      <c r="I115" s="11"/>
      <c r="K115" s="11"/>
      <c r="M115" s="11"/>
      <c r="O115" s="11"/>
    </row>
    <row r="116" spans="1:15" s="8" customFormat="1" ht="11" x14ac:dyDescent="0.15">
      <c r="A116" s="1"/>
      <c r="G116" s="11"/>
      <c r="I116" s="11"/>
      <c r="K116" s="11"/>
      <c r="M116" s="11"/>
      <c r="O116" s="11"/>
    </row>
    <row r="117" spans="1:15" s="8" customFormat="1" ht="11" x14ac:dyDescent="0.15">
      <c r="A117" s="1"/>
      <c r="G117" s="11"/>
      <c r="I117" s="11"/>
      <c r="K117" s="11"/>
      <c r="M117" s="11"/>
      <c r="O117" s="11"/>
    </row>
    <row r="118" spans="1:15" s="8" customFormat="1" ht="11" x14ac:dyDescent="0.15">
      <c r="A118" s="1"/>
      <c r="G118" s="11"/>
      <c r="I118" s="11"/>
      <c r="K118" s="11"/>
      <c r="M118" s="11"/>
      <c r="O118" s="11"/>
    </row>
    <row r="119" spans="1:15" s="8" customFormat="1" ht="11" x14ac:dyDescent="0.15">
      <c r="A119" s="1"/>
      <c r="G119" s="11"/>
      <c r="I119" s="11"/>
      <c r="K119" s="11"/>
      <c r="M119" s="11"/>
      <c r="O119" s="11"/>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s="8" customFormat="1" ht="11" x14ac:dyDescent="0.15">
      <c r="A167" s="1"/>
      <c r="G167" s="11"/>
      <c r="I167" s="11"/>
      <c r="K167" s="11"/>
      <c r="M167" s="11"/>
      <c r="O167" s="11"/>
    </row>
    <row r="168" spans="1:15" s="8" customFormat="1" ht="11" x14ac:dyDescent="0.15">
      <c r="A168" s="1"/>
      <c r="G168" s="11"/>
      <c r="I168" s="11"/>
      <c r="K168" s="11"/>
      <c r="M168" s="11"/>
      <c r="O168" s="11"/>
    </row>
    <row r="169" spans="1:15" s="8" customFormat="1" ht="11" x14ac:dyDescent="0.15">
      <c r="A169" s="1"/>
      <c r="G169" s="11"/>
      <c r="I169" s="11"/>
      <c r="K169" s="11"/>
      <c r="M169" s="11"/>
      <c r="O169" s="11"/>
    </row>
    <row r="170" spans="1:15" s="8" customFormat="1" ht="11" x14ac:dyDescent="0.15">
      <c r="A170" s="1"/>
      <c r="G170" s="11"/>
      <c r="I170" s="11"/>
      <c r="K170" s="11"/>
      <c r="M170" s="11"/>
      <c r="O170" s="11"/>
    </row>
    <row r="171" spans="1:15" x14ac:dyDescent="0.2">
      <c r="B171" s="8"/>
      <c r="C171" s="8"/>
      <c r="D171" s="8"/>
      <c r="E171" s="8"/>
      <c r="F171" s="8"/>
      <c r="G171" s="11"/>
    </row>
  </sheetData>
  <sheetProtection algorithmName="SHA-512" hashValue="J2XvaCjVDDTp6NI21m5AmLUtQJ17DrYR/zkyuirp9sOd5C5P7FmGVRCMkSyIoZSsZSY4+RINhLZiz3rDDdAhnQ==" saltValue="sYbw8B8Trd/1M0bReFnABA==" spinCount="100000" sheet="1" selectLockedCells="1"/>
  <mergeCells count="50">
    <mergeCell ref="B20:E20"/>
    <mergeCell ref="B19:E19"/>
    <mergeCell ref="B39:E39"/>
    <mergeCell ref="B40:E40"/>
    <mergeCell ref="B2:O2"/>
    <mergeCell ref="L7:M7"/>
    <mergeCell ref="N7:O7"/>
    <mergeCell ref="B4:O4"/>
    <mergeCell ref="B5:E5"/>
    <mergeCell ref="B6:D6"/>
    <mergeCell ref="F6:G6"/>
    <mergeCell ref="H6:I6"/>
    <mergeCell ref="J6:K6"/>
    <mergeCell ref="L6:M6"/>
    <mergeCell ref="N6:O6"/>
    <mergeCell ref="B15:E15"/>
    <mergeCell ref="B7:D7"/>
    <mergeCell ref="F7:G7"/>
    <mergeCell ref="H7:I7"/>
    <mergeCell ref="J7:K7"/>
    <mergeCell ref="B9:O9"/>
    <mergeCell ref="B11:O11"/>
    <mergeCell ref="B12:E12"/>
    <mergeCell ref="B13:E13"/>
    <mergeCell ref="B14:E14"/>
    <mergeCell ref="B27:O27"/>
    <mergeCell ref="B29:O29"/>
    <mergeCell ref="B30:E30"/>
    <mergeCell ref="B45:L45"/>
    <mergeCell ref="B16:E16"/>
    <mergeCell ref="B22:E22"/>
    <mergeCell ref="B24:E24"/>
    <mergeCell ref="B25:E25"/>
    <mergeCell ref="B26:E26"/>
    <mergeCell ref="B23:E23"/>
    <mergeCell ref="B17:E17"/>
    <mergeCell ref="B18:E18"/>
    <mergeCell ref="B21:E21"/>
    <mergeCell ref="B31:E31"/>
    <mergeCell ref="B32:E32"/>
    <mergeCell ref="B33:E33"/>
    <mergeCell ref="B41:E41"/>
    <mergeCell ref="B42:E42"/>
    <mergeCell ref="B43:E43"/>
    <mergeCell ref="B44:E44"/>
    <mergeCell ref="B34:E34"/>
    <mergeCell ref="B35:E35"/>
    <mergeCell ref="B36:E36"/>
    <mergeCell ref="B37:E37"/>
    <mergeCell ref="B38:E38"/>
  </mergeCells>
  <hyperlinks>
    <hyperlink ref="G46" location="'Inschrijfform te betalen'!A1" display="Te betalen" xr:uid="{00000000-0004-0000-0600-000000000000}"/>
    <hyperlink ref="M45" location="'Inschrijfform muziek'!A1" display="Muziek" xr:uid="{00000000-0004-0000-0600-000001000000}"/>
    <hyperlink ref="O45" location="'Inschrijfform oude muziek'!A1" display="Oude Muziek" xr:uid="{00000000-0004-0000-06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126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12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R316"/>
  <sheetViews>
    <sheetView topLeftCell="A5" zoomScale="125" zoomScaleNormal="125" workbookViewId="0">
      <pane ySplit="6" topLeftCell="A156" activePane="bottomLeft" state="frozen"/>
      <selection activeCell="A5" sqref="A5"/>
      <selection pane="bottomLeft" activeCell="S156" sqref="S156"/>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3.83203125" style="2" customWidth="1"/>
    <col min="7" max="7" width="9.5" style="177" customWidth="1"/>
    <col min="8" max="8" width="4.6640625" style="2" customWidth="1"/>
    <col min="9" max="9" width="9.5" style="177" customWidth="1"/>
    <col min="10" max="10" width="3.83203125" style="2" customWidth="1"/>
    <col min="11" max="11" width="9.6640625" style="177" customWidth="1"/>
    <col min="12" max="12" width="3.83203125" style="2" customWidth="1"/>
    <col min="13" max="13" width="9.6640625" style="177" customWidth="1"/>
    <col min="14" max="14" width="3.83203125" style="2" customWidth="1"/>
    <col min="15" max="15" width="9.5" style="177" customWidth="1"/>
    <col min="16" max="16384" width="9.1640625" style="2"/>
  </cols>
  <sheetData>
    <row r="1" spans="1:15" ht="3" customHeight="1" x14ac:dyDescent="0.2">
      <c r="B1" s="32"/>
    </row>
    <row r="2" spans="1:15" ht="17.25" customHeight="1" x14ac:dyDescent="0.2">
      <c r="A2" s="58"/>
      <c r="B2" s="332" t="s">
        <v>7</v>
      </c>
      <c r="C2" s="332"/>
      <c r="D2" s="332"/>
      <c r="E2" s="332"/>
      <c r="F2" s="332"/>
      <c r="G2" s="332"/>
      <c r="H2" s="332"/>
      <c r="I2" s="332"/>
      <c r="J2" s="332"/>
      <c r="K2" s="332"/>
      <c r="L2" s="332"/>
      <c r="M2" s="332"/>
      <c r="N2" s="332"/>
      <c r="O2" s="332"/>
    </row>
    <row r="3" spans="1:15" ht="3" customHeight="1" x14ac:dyDescent="0.2"/>
    <row r="4" spans="1:15" s="8" customFormat="1" ht="3" customHeight="1" x14ac:dyDescent="0.15">
      <c r="A4" s="6"/>
      <c r="B4" s="7"/>
      <c r="C4" s="7"/>
      <c r="D4" s="38"/>
      <c r="E4" s="38"/>
      <c r="F4" s="38"/>
      <c r="G4" s="9"/>
      <c r="H4" s="38"/>
      <c r="I4" s="9"/>
      <c r="J4" s="38"/>
      <c r="K4" s="9"/>
      <c r="M4" s="9"/>
      <c r="O4" s="9"/>
    </row>
    <row r="5" spans="1:15" s="8" customFormat="1" ht="13.5" customHeight="1" x14ac:dyDescent="0.15">
      <c r="A5" s="1"/>
      <c r="B5" s="350" t="s">
        <v>23</v>
      </c>
      <c r="C5" s="350"/>
      <c r="D5" s="350"/>
      <c r="E5" s="350"/>
      <c r="F5" s="350"/>
      <c r="G5" s="350"/>
      <c r="H5" s="350"/>
      <c r="I5" s="350"/>
      <c r="J5" s="350"/>
      <c r="K5" s="350"/>
      <c r="L5" s="350"/>
      <c r="M5" s="350"/>
      <c r="N5" s="350"/>
      <c r="O5" s="350"/>
    </row>
    <row r="6" spans="1:15" s="8" customFormat="1" ht="3" customHeight="1" x14ac:dyDescent="0.15">
      <c r="A6" s="1"/>
      <c r="B6" s="33"/>
      <c r="C6" s="33"/>
      <c r="D6" s="33"/>
      <c r="E6" s="33"/>
      <c r="F6" s="34"/>
      <c r="G6" s="178"/>
      <c r="H6" s="34"/>
      <c r="I6" s="178"/>
      <c r="J6" s="34"/>
      <c r="K6" s="178"/>
      <c r="L6" s="34"/>
      <c r="M6" s="178"/>
      <c r="N6" s="34"/>
      <c r="O6" s="9"/>
    </row>
    <row r="7" spans="1:15" s="38" customFormat="1" ht="11" x14ac:dyDescent="0.15">
      <c r="A7" s="12"/>
      <c r="B7" s="355"/>
      <c r="C7" s="355"/>
      <c r="D7" s="355"/>
      <c r="E7" s="355"/>
      <c r="F7" s="8" t="s">
        <v>24</v>
      </c>
      <c r="G7" s="9"/>
      <c r="H7" s="8" t="s">
        <v>25</v>
      </c>
      <c r="I7" s="9"/>
      <c r="J7" s="8" t="s">
        <v>26</v>
      </c>
      <c r="K7" s="9"/>
      <c r="L7" s="8" t="s">
        <v>27</v>
      </c>
      <c r="M7" s="9"/>
      <c r="N7" s="8" t="s">
        <v>28</v>
      </c>
      <c r="O7" s="9"/>
    </row>
    <row r="8" spans="1:15" s="8" customFormat="1" ht="12" customHeight="1" x14ac:dyDescent="0.15">
      <c r="A8" s="1"/>
      <c r="B8" s="326" t="s">
        <v>11</v>
      </c>
      <c r="C8" s="326"/>
      <c r="D8" s="326"/>
      <c r="F8" s="354" t="str">
        <f>IF('Inschrijfform algemeen'!F56:G56="","",'Inschrijfform algemeen'!F56:G56)</f>
        <v/>
      </c>
      <c r="G8" s="354"/>
      <c r="H8" s="354" t="str">
        <f>IF('Inschrijfform algemeen'!H56:I56="","",'Inschrijfform algemeen'!H56:I56)</f>
        <v/>
      </c>
      <c r="I8" s="354"/>
      <c r="J8" s="354" t="str">
        <f>IF('Inschrijfform algemeen'!J56:K56="","",'Inschrijfform algemeen'!J56:K56)</f>
        <v/>
      </c>
      <c r="K8" s="354"/>
      <c r="L8" s="354" t="str">
        <f>IF('Inschrijfform algemeen'!L56:M56="","",'Inschrijfform algemeen'!L56:M56)</f>
        <v/>
      </c>
      <c r="M8" s="354"/>
      <c r="N8" s="354" t="str">
        <f>IF('Inschrijfform algemeen'!N56:O56="","",'Inschrijfform algemeen'!N56:O56)</f>
        <v/>
      </c>
      <c r="O8" s="354"/>
    </row>
    <row r="9" spans="1:15" s="8" customFormat="1" ht="12" customHeight="1" x14ac:dyDescent="0.15">
      <c r="A9" s="1"/>
      <c r="B9" s="326" t="s">
        <v>12</v>
      </c>
      <c r="C9" s="326"/>
      <c r="D9" s="326"/>
      <c r="E9" s="13"/>
      <c r="F9" s="354" t="str">
        <f>IF('Inschrijfform algemeen'!F57:G57="","",'Inschrijfform algemeen'!F57:G57)</f>
        <v/>
      </c>
      <c r="G9" s="354"/>
      <c r="H9" s="354" t="str">
        <f>IF('Inschrijfform algemeen'!H57:I57="","",'Inschrijfform algemeen'!H57:I57)</f>
        <v/>
      </c>
      <c r="I9" s="354"/>
      <c r="J9" s="354" t="str">
        <f>IF('Inschrijfform algemeen'!J57:K57="","",'Inschrijfform algemeen'!J57:K57)</f>
        <v/>
      </c>
      <c r="K9" s="354"/>
      <c r="L9" s="354" t="str">
        <f>IF('Inschrijfform algemeen'!L57:M57="","",'Inschrijfform algemeen'!L57:M57)</f>
        <v/>
      </c>
      <c r="M9" s="354"/>
      <c r="N9" s="354" t="str">
        <f>IF('Inschrijfform algemeen'!N57:O57="","",'Inschrijfform algemeen'!N57:O57)</f>
        <v/>
      </c>
      <c r="O9" s="354"/>
    </row>
    <row r="10" spans="1:15" s="8" customFormat="1" ht="12" hidden="1" customHeight="1" x14ac:dyDescent="0.15">
      <c r="A10" s="1"/>
      <c r="B10" s="7"/>
      <c r="C10" s="7"/>
      <c r="D10" s="7" t="s">
        <v>718</v>
      </c>
      <c r="E10" s="13"/>
      <c r="F10" s="441" t="str">
        <f>IF('Inschrijfform algemeen'!F62="","",'Inschrijfform algemeen'!F62)</f>
        <v/>
      </c>
      <c r="G10" s="441"/>
      <c r="H10" s="441" t="str">
        <f>IF('Inschrijfform algemeen'!H62="","",'Inschrijfform algemeen'!H62)</f>
        <v/>
      </c>
      <c r="I10" s="441"/>
      <c r="J10" s="441" t="str">
        <f>IF('Inschrijfform algemeen'!J62="","",'Inschrijfform algemeen'!J62)</f>
        <v/>
      </c>
      <c r="K10" s="441"/>
      <c r="L10" s="441" t="str">
        <f>IF('Inschrijfform algemeen'!L62="","",'Inschrijfform algemeen'!L62)</f>
        <v/>
      </c>
      <c r="M10" s="441"/>
      <c r="N10" s="441" t="str">
        <f>IF('Inschrijfform algemeen'!N62="","",'Inschrijfform algemeen'!N62)</f>
        <v/>
      </c>
      <c r="O10" s="441"/>
    </row>
    <row r="11" spans="1:15" s="8" customFormat="1" ht="12" hidden="1" customHeight="1" x14ac:dyDescent="0.15">
      <c r="A11" s="1"/>
      <c r="B11" s="7"/>
      <c r="C11" s="7"/>
      <c r="D11" s="7"/>
      <c r="E11" s="13"/>
      <c r="F11" s="281"/>
      <c r="G11" s="281">
        <f>IF(F10&lt;12,45,IF(F10&lt;19,50,60))</f>
        <v>60</v>
      </c>
      <c r="H11" s="281"/>
      <c r="I11" s="281">
        <f>IF(H10&lt;12,45,IF(H10&lt;19,50,60))</f>
        <v>60</v>
      </c>
      <c r="J11" s="281"/>
      <c r="K11" s="281">
        <f>IF(J10&lt;12,45,IF(J10&lt;19,50,60))</f>
        <v>60</v>
      </c>
      <c r="L11" s="281"/>
      <c r="M11" s="281"/>
      <c r="N11" s="281"/>
      <c r="O11" s="281"/>
    </row>
    <row r="12" spans="1:15" s="8" customFormat="1" ht="11" x14ac:dyDescent="0.15">
      <c r="A12" s="1"/>
      <c r="B12" s="332" t="s">
        <v>39</v>
      </c>
      <c r="C12" s="332"/>
      <c r="D12" s="332"/>
      <c r="E12" s="332"/>
      <c r="F12" s="332"/>
      <c r="G12" s="332"/>
      <c r="H12" s="332"/>
      <c r="I12" s="332"/>
      <c r="J12" s="332"/>
      <c r="K12" s="332"/>
      <c r="L12" s="332"/>
      <c r="M12" s="332"/>
      <c r="N12" s="332"/>
      <c r="O12" s="332"/>
    </row>
    <row r="13" spans="1:15" s="8" customFormat="1" ht="3" customHeight="1" x14ac:dyDescent="0.15">
      <c r="A13" s="1"/>
      <c r="G13" s="9"/>
      <c r="I13" s="9"/>
      <c r="K13" s="9"/>
      <c r="M13" s="9"/>
      <c r="O13" s="9"/>
    </row>
    <row r="14" spans="1:15" s="8" customFormat="1" ht="11" x14ac:dyDescent="0.15">
      <c r="A14" s="1"/>
      <c r="B14" s="350" t="s">
        <v>40</v>
      </c>
      <c r="C14" s="350"/>
      <c r="D14" s="350"/>
      <c r="E14" s="350"/>
      <c r="F14" s="350"/>
      <c r="G14" s="350"/>
      <c r="H14" s="350"/>
      <c r="I14" s="350"/>
      <c r="J14" s="350"/>
      <c r="K14" s="350"/>
      <c r="L14" s="350"/>
      <c r="M14" s="350"/>
      <c r="N14" s="350"/>
      <c r="O14" s="350"/>
    </row>
    <row r="15" spans="1:15" s="8" customFormat="1" ht="3" customHeight="1" x14ac:dyDescent="0.15">
      <c r="A15" s="1"/>
      <c r="G15" s="9"/>
      <c r="I15" s="9"/>
      <c r="K15" s="9"/>
      <c r="M15" s="9"/>
      <c r="O15" s="9"/>
    </row>
    <row r="16" spans="1:15" s="8" customFormat="1" ht="11" x14ac:dyDescent="0.15">
      <c r="A16" s="1">
        <v>4</v>
      </c>
      <c r="B16" s="354" t="s">
        <v>176</v>
      </c>
      <c r="C16" s="354"/>
      <c r="D16" s="354"/>
      <c r="E16" s="354"/>
      <c r="F16" s="354"/>
      <c r="G16" s="354"/>
      <c r="H16" s="354"/>
      <c r="I16" s="354"/>
      <c r="J16" s="354"/>
      <c r="K16" s="354"/>
      <c r="L16" s="354"/>
      <c r="M16" s="354"/>
      <c r="N16" s="354"/>
      <c r="O16" s="354"/>
    </row>
    <row r="17" spans="1:15" s="8" customFormat="1" ht="11" x14ac:dyDescent="0.15">
      <c r="A17" s="1"/>
      <c r="B17" s="365" t="s">
        <v>49</v>
      </c>
      <c r="C17" s="365"/>
      <c r="D17" s="365"/>
      <c r="E17" s="365"/>
      <c r="F17" s="365"/>
      <c r="G17" s="196">
        <f>'Inschrijfform muziek'!H34</f>
        <v>0</v>
      </c>
      <c r="H17" s="200"/>
      <c r="I17" s="196">
        <f>'Inschrijfform muziek'!K34</f>
        <v>0</v>
      </c>
      <c r="J17" s="200"/>
      <c r="K17" s="196">
        <f>'Inschrijfform muziek'!N34</f>
        <v>0</v>
      </c>
      <c r="L17" s="200"/>
      <c r="M17" s="196">
        <f>'Inschrijfform muziek'!Q34</f>
        <v>0</v>
      </c>
      <c r="N17" s="200"/>
      <c r="O17" s="196">
        <f>'Inschrijfform muziek'!T34</f>
        <v>0</v>
      </c>
    </row>
    <row r="18" spans="1:15" s="8" customFormat="1" ht="3" customHeight="1" x14ac:dyDescent="0.15">
      <c r="A18" s="1"/>
      <c r="G18" s="9"/>
      <c r="I18" s="9"/>
      <c r="K18" s="9"/>
      <c r="M18" s="9"/>
      <c r="O18" s="9"/>
    </row>
    <row r="19" spans="1:15" s="8" customFormat="1" ht="11" x14ac:dyDescent="0.15">
      <c r="A19" s="1">
        <v>5</v>
      </c>
      <c r="B19" s="354" t="s">
        <v>337</v>
      </c>
      <c r="C19" s="354"/>
      <c r="D19" s="354"/>
      <c r="E19" s="354"/>
      <c r="F19" s="354"/>
      <c r="G19" s="9"/>
      <c r="I19" s="9"/>
      <c r="K19" s="9"/>
      <c r="M19" s="9"/>
      <c r="O19" s="9"/>
    </row>
    <row r="20" spans="1:15" s="8" customFormat="1" ht="13.5" customHeight="1" x14ac:dyDescent="0.15">
      <c r="A20" s="1"/>
      <c r="B20" s="365" t="s">
        <v>54</v>
      </c>
      <c r="C20" s="365"/>
      <c r="D20" s="365"/>
      <c r="E20" s="365"/>
      <c r="F20" s="365"/>
      <c r="G20" s="196" t="str">
        <f>'Inschrijfform muziek'!H70</f>
        <v/>
      </c>
      <c r="H20" s="195"/>
      <c r="I20" s="196" t="str">
        <f>'Inschrijfform muziek'!K70</f>
        <v/>
      </c>
      <c r="J20" s="195"/>
      <c r="K20" s="196" t="str">
        <f>'Inschrijfform muziek'!N70</f>
        <v/>
      </c>
      <c r="L20" s="195"/>
      <c r="M20" s="196" t="str">
        <f>'Inschrijfform muziek'!Q70</f>
        <v/>
      </c>
      <c r="N20" s="195"/>
      <c r="O20" s="196" t="str">
        <f>'Inschrijfform muziek'!T70</f>
        <v/>
      </c>
    </row>
    <row r="21" spans="1:15" s="8" customFormat="1" ht="13" hidden="1" customHeight="1" x14ac:dyDescent="0.15">
      <c r="A21" s="1"/>
      <c r="B21" s="365" t="s">
        <v>336</v>
      </c>
      <c r="C21" s="365"/>
      <c r="D21" s="365"/>
      <c r="E21" s="365"/>
      <c r="F21" s="365"/>
      <c r="G21" s="9" t="str">
        <f>'Inschrijfform muziek'!H83</f>
        <v/>
      </c>
      <c r="I21" s="9" t="str">
        <f>'Inschrijfform muziek'!K83</f>
        <v/>
      </c>
      <c r="K21" s="9" t="str">
        <f>'Inschrijfform muziek'!N83</f>
        <v/>
      </c>
      <c r="M21" s="9" t="str">
        <f>'Inschrijfform muziek'!Q83</f>
        <v/>
      </c>
      <c r="O21" s="9" t="str">
        <f>'Inschrijfform muziek'!T83</f>
        <v/>
      </c>
    </row>
    <row r="22" spans="1:15" s="8" customFormat="1" ht="13" hidden="1" customHeight="1" x14ac:dyDescent="0.15">
      <c r="A22" s="1"/>
      <c r="B22" s="38" t="s">
        <v>94</v>
      </c>
      <c r="C22" s="38"/>
      <c r="D22" s="38"/>
      <c r="E22" s="38"/>
      <c r="F22" s="38"/>
      <c r="G22" s="9" t="str">
        <f>IF(SUM(G20:G21)=0,"",SUM(G20:G21))</f>
        <v/>
      </c>
      <c r="I22" s="9" t="str">
        <f>IF(SUM(I20:I21)=0,"",SUM(I20:I21))</f>
        <v/>
      </c>
      <c r="K22" s="9" t="str">
        <f>IF(SUM(K20:K21)=0,"",SUM(K20:K21))</f>
        <v/>
      </c>
      <c r="M22" s="9" t="str">
        <f>IF(SUM(M20:M21)=0,"",SUM(M20:M21))</f>
        <v/>
      </c>
      <c r="O22" s="9" t="str">
        <f>IF(SUM(O20:O21)=0,"",SUM(O20:O21))</f>
        <v/>
      </c>
    </row>
    <row r="23" spans="1:15" s="8" customFormat="1" ht="11" x14ac:dyDescent="0.15">
      <c r="A23" s="1">
        <v>6</v>
      </c>
      <c r="B23" s="354" t="s">
        <v>177</v>
      </c>
      <c r="C23" s="354"/>
      <c r="D23" s="354"/>
      <c r="E23" s="354"/>
      <c r="F23" s="354"/>
      <c r="G23" s="354"/>
      <c r="H23" s="354"/>
      <c r="I23" s="354"/>
      <c r="J23" s="354"/>
      <c r="K23" s="354"/>
      <c r="L23" s="354"/>
      <c r="M23" s="354"/>
      <c r="N23" s="354"/>
      <c r="O23" s="354"/>
    </row>
    <row r="24" spans="1:15" s="8" customFormat="1" ht="11" x14ac:dyDescent="0.15">
      <c r="A24" s="1"/>
      <c r="B24" s="365" t="s">
        <v>65</v>
      </c>
      <c r="C24" s="365"/>
      <c r="D24" s="365"/>
      <c r="E24" s="365"/>
      <c r="F24" s="365"/>
      <c r="G24" s="196">
        <f>'Inschrijfform muziek'!H96</f>
        <v>0</v>
      </c>
      <c r="H24" s="195"/>
      <c r="I24" s="196">
        <f>'Inschrijfform muziek'!K96</f>
        <v>0</v>
      </c>
      <c r="J24" s="195"/>
      <c r="K24" s="196">
        <f>'Inschrijfform muziek'!N96</f>
        <v>0</v>
      </c>
      <c r="L24" s="195"/>
      <c r="M24" s="196">
        <f>'Inschrijfform muziek'!Q96</f>
        <v>0</v>
      </c>
      <c r="N24" s="195"/>
      <c r="O24" s="196">
        <f>'Inschrijfform muziek'!T96</f>
        <v>0</v>
      </c>
    </row>
    <row r="25" spans="1:15" s="8" customFormat="1" ht="3" customHeight="1" x14ac:dyDescent="0.15">
      <c r="A25" s="1"/>
      <c r="E25" s="13"/>
      <c r="G25" s="179"/>
      <c r="I25" s="179"/>
      <c r="K25" s="179"/>
      <c r="M25" s="179"/>
      <c r="O25" s="9"/>
    </row>
    <row r="26" spans="1:15" s="8" customFormat="1" ht="11" x14ac:dyDescent="0.15">
      <c r="A26" s="1">
        <v>7</v>
      </c>
      <c r="B26" s="354" t="s">
        <v>66</v>
      </c>
      <c r="C26" s="354"/>
      <c r="D26" s="354"/>
      <c r="E26" s="354"/>
      <c r="F26" s="354"/>
      <c r="G26" s="354"/>
      <c r="H26" s="354"/>
      <c r="I26" s="354"/>
      <c r="J26" s="354"/>
      <c r="K26" s="354"/>
      <c r="L26" s="354"/>
      <c r="M26" s="354"/>
      <c r="N26" s="354"/>
      <c r="O26" s="354"/>
    </row>
    <row r="27" spans="1:15" s="8" customFormat="1" ht="11" x14ac:dyDescent="0.15">
      <c r="A27" s="1"/>
      <c r="B27" s="365" t="s">
        <v>67</v>
      </c>
      <c r="C27" s="365"/>
      <c r="D27" s="365"/>
      <c r="E27" s="365"/>
      <c r="F27" s="365"/>
      <c r="G27" s="196">
        <f>IF(AND(G17="",G22="",G24=""),"",IF(AND(G17="",G22=""),G24,IF(AND(G17="",G24=""),G22,IF(AND(G22="",G24=""),G17,IF(G17="",G22+G24,IF(G22="",G17+G24,IF(G24="",G17+G22,G17+G22+G24)))))))</f>
        <v>0</v>
      </c>
      <c r="H27" s="195"/>
      <c r="I27" s="196">
        <f>IF(AND(I17="",I22="",I24=""),"",IF(AND(I17="",I22=""),I24,IF(AND(I17="",I24=""),I22,IF(AND(I22="",I24=""),I17,IF(I17="",I22+I24,IF(I22="",I17+I24,IF(I24="",I17+I22,I17+I22+I24)))))))</f>
        <v>0</v>
      </c>
      <c r="J27" s="195"/>
      <c r="K27" s="196">
        <f>IF(AND(K17="",K22="",K24=""),"",IF(AND(K17="",K22=""),K24,IF(AND(K17="",K24=""),K22,IF(AND(K22="",K24=""),K17,IF(K17="",K22+K24,IF(K22="",K17+K24,IF(K24="",K17+K22,K17+K22+K24)))))))</f>
        <v>0</v>
      </c>
      <c r="L27" s="195"/>
      <c r="M27" s="196">
        <f>IF(AND(M17="",M22="",M24=""),"",IF(AND(M17="",M22=""),M24,IF(AND(M17="",M24=""),M22,IF(AND(M22="",M24=""),M17,IF(M17="",M22+M24,IF(M22="",M17+M24,IF(M24="",M17+M22,M17+M22+M24)))))))</f>
        <v>0</v>
      </c>
      <c r="N27" s="195"/>
      <c r="O27" s="196">
        <f>IF(AND(O17="",O22="",O24=""),"",IF(AND(O17="",O22=""),O24,IF(AND(O17="",O24=""),O22,IF(AND(O22="",O24=""),O17,IF(O17="",O22+O24,IF(O22="",O17+O24,IF(O24="",O17+O22,O17+O22+O24)))))))</f>
        <v>0</v>
      </c>
    </row>
    <row r="28" spans="1:15" s="8" customFormat="1" ht="11" x14ac:dyDescent="0.15">
      <c r="A28" s="1"/>
      <c r="B28" s="365" t="s">
        <v>90</v>
      </c>
      <c r="C28" s="365"/>
      <c r="D28" s="365"/>
      <c r="E28" s="365"/>
      <c r="F28" s="365"/>
      <c r="G28" s="365"/>
      <c r="H28" s="365"/>
      <c r="I28" s="365"/>
      <c r="J28" s="365"/>
      <c r="K28" s="365"/>
      <c r="L28" s="365"/>
      <c r="M28" s="365"/>
      <c r="N28" s="365"/>
      <c r="O28" s="196">
        <f>G27+I27+K27+M27+O27</f>
        <v>0</v>
      </c>
    </row>
    <row r="29" spans="1:15" s="8" customFormat="1" ht="4" customHeight="1" x14ac:dyDescent="0.15">
      <c r="A29" s="1"/>
      <c r="B29" s="38"/>
      <c r="C29" s="38"/>
      <c r="D29" s="38"/>
      <c r="G29" s="179"/>
      <c r="I29" s="179"/>
      <c r="K29" s="179"/>
      <c r="M29" s="179"/>
      <c r="O29" s="179"/>
    </row>
    <row r="30" spans="1:15" s="8" customFormat="1" ht="11" x14ac:dyDescent="0.15">
      <c r="A30" s="1"/>
      <c r="B30" s="350" t="s">
        <v>459</v>
      </c>
      <c r="C30" s="350"/>
      <c r="D30" s="350"/>
      <c r="E30" s="350"/>
      <c r="F30" s="350"/>
      <c r="G30" s="350"/>
      <c r="H30" s="350"/>
      <c r="I30" s="350"/>
      <c r="J30" s="350"/>
      <c r="K30" s="350"/>
      <c r="L30" s="350"/>
      <c r="M30" s="350"/>
      <c r="N30" s="350"/>
      <c r="O30" s="350"/>
    </row>
    <row r="31" spans="1:15" s="8" customFormat="1" ht="11" x14ac:dyDescent="0.15">
      <c r="A31" s="1">
        <v>8</v>
      </c>
      <c r="B31" s="439" t="s">
        <v>669</v>
      </c>
      <c r="C31" s="439"/>
      <c r="D31" s="439"/>
      <c r="E31" s="439"/>
      <c r="F31" s="439"/>
      <c r="G31" s="180"/>
      <c r="H31" s="33"/>
      <c r="I31" s="180"/>
      <c r="J31" s="33"/>
      <c r="K31" s="180"/>
      <c r="L31" s="33"/>
      <c r="M31" s="180"/>
      <c r="N31" s="33"/>
      <c r="O31" s="180"/>
    </row>
    <row r="32" spans="1:15" s="8" customFormat="1" ht="11" customHeight="1" x14ac:dyDescent="0.15">
      <c r="A32" s="1"/>
      <c r="B32" s="438" t="s">
        <v>668</v>
      </c>
      <c r="C32" s="438"/>
      <c r="D32" s="438"/>
      <c r="E32" s="438"/>
      <c r="F32" s="438"/>
      <c r="G32" s="201" t="str">
        <f>'Inschrijfform oude muziek'!G88</f>
        <v/>
      </c>
      <c r="H32" s="194"/>
      <c r="I32" s="201" t="str">
        <f>'Inschrijfform oude muziek'!I88</f>
        <v/>
      </c>
      <c r="J32" s="194"/>
      <c r="K32" s="201" t="str">
        <f>'Inschrijfform oude muziek'!K88</f>
        <v/>
      </c>
      <c r="L32" s="194"/>
      <c r="M32" s="201" t="str">
        <f>'Inschrijfform oude muziek'!M88</f>
        <v/>
      </c>
      <c r="N32" s="194"/>
      <c r="O32" s="201" t="str">
        <f>'Inschrijfform oude muziek'!O88</f>
        <v/>
      </c>
    </row>
    <row r="33" spans="1:15" s="8" customFormat="1" ht="11" x14ac:dyDescent="0.15">
      <c r="A33" s="1">
        <v>9</v>
      </c>
      <c r="B33" s="439" t="s">
        <v>670</v>
      </c>
      <c r="C33" s="439"/>
      <c r="D33" s="439"/>
      <c r="E33" s="439"/>
      <c r="F33" s="439"/>
      <c r="G33" s="201"/>
      <c r="H33" s="194"/>
      <c r="I33" s="201"/>
      <c r="J33" s="194"/>
      <c r="K33" s="201"/>
      <c r="L33" s="194"/>
      <c r="M33" s="201"/>
      <c r="N33" s="194"/>
      <c r="O33" s="201"/>
    </row>
    <row r="34" spans="1:15" s="8" customFormat="1" ht="11" x14ac:dyDescent="0.15">
      <c r="A34" s="1"/>
      <c r="B34" s="438" t="s">
        <v>671</v>
      </c>
      <c r="C34" s="438"/>
      <c r="D34" s="438"/>
      <c r="E34" s="438"/>
      <c r="F34" s="438"/>
      <c r="G34" s="201">
        <f>'Inschrijfform oude muziek'!G102</f>
        <v>0</v>
      </c>
      <c r="H34" s="194"/>
      <c r="I34" s="201">
        <f>'Inschrijfform oude muziek'!I102</f>
        <v>0</v>
      </c>
      <c r="J34" s="194"/>
      <c r="K34" s="201">
        <f>'Inschrijfform oude muziek'!K102</f>
        <v>0</v>
      </c>
      <c r="L34" s="194"/>
      <c r="M34" s="201">
        <f>'Inschrijfform oude muziek'!M102</f>
        <v>0</v>
      </c>
      <c r="N34" s="194"/>
      <c r="O34" s="201">
        <f>'Inschrijfform oude muziek'!O102</f>
        <v>0</v>
      </c>
    </row>
    <row r="35" spans="1:15" s="8" customFormat="1" ht="11" customHeight="1" x14ac:dyDescent="0.15">
      <c r="A35" s="1">
        <v>10</v>
      </c>
      <c r="B35" s="440" t="s">
        <v>460</v>
      </c>
      <c r="C35" s="440"/>
      <c r="D35" s="440"/>
      <c r="E35" s="440"/>
      <c r="F35" s="440"/>
      <c r="G35" s="202"/>
      <c r="H35" s="194"/>
      <c r="I35" s="202"/>
      <c r="J35" s="194"/>
      <c r="K35" s="202"/>
      <c r="L35" s="194"/>
      <c r="M35" s="202"/>
      <c r="N35" s="194"/>
      <c r="O35" s="202"/>
    </row>
    <row r="36" spans="1:15" s="8" customFormat="1" ht="10" customHeight="1" x14ac:dyDescent="0.15">
      <c r="A36" s="1"/>
      <c r="B36" s="438" t="s">
        <v>67</v>
      </c>
      <c r="C36" s="438"/>
      <c r="D36" s="438"/>
      <c r="E36" s="438"/>
      <c r="F36" s="438"/>
      <c r="G36" s="201">
        <f>IF(AND(G32="",G34=""),"",IF(G32="",G34,IF(G34="",G32,G32+G34)))</f>
        <v>0</v>
      </c>
      <c r="H36" s="194"/>
      <c r="I36" s="201">
        <f>IF(AND(I32="",I34=""),"",IF(I32="",I34,IF(I34="",I32,I32+I34)))</f>
        <v>0</v>
      </c>
      <c r="J36" s="194"/>
      <c r="K36" s="201">
        <f>IF(AND(K32="",K34=""),"",IF(K32="",K34,IF(K34="",K32,K32+K34)))</f>
        <v>0</v>
      </c>
      <c r="L36" s="194"/>
      <c r="M36" s="201">
        <f>IF(AND(M32="",M34=""),"",IF(M32="",M34,IF(M34="",M32,M32+M34)))</f>
        <v>0</v>
      </c>
      <c r="N36" s="194"/>
      <c r="O36" s="201">
        <f>IF(AND(O32="",O34=""),"",IF(O32="",O34,IF(O34="",O32,O32+O34)))</f>
        <v>0</v>
      </c>
    </row>
    <row r="37" spans="1:15" s="8" customFormat="1" ht="10" customHeight="1" x14ac:dyDescent="0.15">
      <c r="A37" s="1"/>
      <c r="B37" s="194" t="s">
        <v>90</v>
      </c>
      <c r="C37" s="194"/>
      <c r="D37" s="194"/>
      <c r="E37" s="194"/>
      <c r="F37" s="194"/>
      <c r="G37" s="201"/>
      <c r="H37" s="194"/>
      <c r="I37" s="201"/>
      <c r="J37" s="194"/>
      <c r="K37" s="201"/>
      <c r="L37" s="194"/>
      <c r="M37" s="201"/>
      <c r="N37" s="194"/>
      <c r="O37" s="201">
        <f>G36+I36+K36+M36+O36</f>
        <v>0</v>
      </c>
    </row>
    <row r="38" spans="1:15" s="8" customFormat="1" ht="3" customHeight="1" x14ac:dyDescent="0.15">
      <c r="A38" s="1"/>
      <c r="B38" s="38"/>
      <c r="C38" s="38"/>
      <c r="D38" s="38"/>
      <c r="G38" s="179"/>
      <c r="I38" s="179"/>
      <c r="K38" s="179"/>
      <c r="M38" s="179"/>
      <c r="O38" s="179"/>
    </row>
    <row r="39" spans="1:15" s="8" customFormat="1" ht="13.5" hidden="1" customHeight="1" x14ac:dyDescent="0.15">
      <c r="A39" s="1"/>
      <c r="B39" s="350" t="s">
        <v>68</v>
      </c>
      <c r="C39" s="350"/>
      <c r="D39" s="350"/>
      <c r="E39" s="350"/>
      <c r="F39" s="350"/>
      <c r="G39" s="350"/>
      <c r="H39" s="350"/>
      <c r="I39" s="350"/>
      <c r="J39" s="350"/>
      <c r="K39" s="350"/>
      <c r="L39" s="350"/>
      <c r="M39" s="350"/>
      <c r="N39" s="350"/>
      <c r="O39" s="350"/>
    </row>
    <row r="40" spans="1:15" s="8" customFormat="1" ht="3" hidden="1" customHeight="1" x14ac:dyDescent="0.15">
      <c r="A40" s="1"/>
      <c r="G40" s="9"/>
      <c r="I40" s="9"/>
      <c r="K40" s="9"/>
      <c r="M40" s="9"/>
      <c r="O40" s="9"/>
    </row>
    <row r="41" spans="1:15" s="8" customFormat="1" ht="11" hidden="1" x14ac:dyDescent="0.15">
      <c r="A41" s="1">
        <v>11</v>
      </c>
      <c r="B41" s="354" t="s">
        <v>176</v>
      </c>
      <c r="C41" s="354"/>
      <c r="D41" s="354"/>
      <c r="E41" s="354"/>
      <c r="F41" s="354"/>
      <c r="G41" s="354"/>
      <c r="H41" s="354"/>
      <c r="I41" s="354"/>
      <c r="J41" s="354"/>
      <c r="K41" s="354"/>
      <c r="L41" s="354"/>
      <c r="M41" s="354"/>
      <c r="N41" s="354"/>
      <c r="O41" s="354"/>
    </row>
    <row r="42" spans="1:15" s="8" customFormat="1" ht="11" hidden="1" x14ac:dyDescent="0.15">
      <c r="A42" s="1"/>
      <c r="B42" s="8" t="s">
        <v>49</v>
      </c>
      <c r="G42" s="179" t="str">
        <f>'Inschrijfform woord'!G16</f>
        <v/>
      </c>
      <c r="I42" s="179" t="str">
        <f>'Inschrijfform woord'!I16</f>
        <v/>
      </c>
      <c r="K42" s="179" t="str">
        <f>'Inschrijfform woord'!K16</f>
        <v/>
      </c>
      <c r="M42" s="179" t="str">
        <f>'Inschrijfform woord'!M16</f>
        <v/>
      </c>
      <c r="O42" s="179" t="str">
        <f>'Inschrijfform woord'!O16</f>
        <v/>
      </c>
    </row>
    <row r="43" spans="1:15" s="8" customFormat="1" ht="3" hidden="1" customHeight="1" x14ac:dyDescent="0.15">
      <c r="A43" s="1"/>
      <c r="G43" s="9"/>
      <c r="I43" s="9"/>
      <c r="K43" s="9"/>
      <c r="M43" s="9"/>
      <c r="O43" s="9"/>
    </row>
    <row r="44" spans="1:15" s="8" customFormat="1" ht="11" hidden="1" x14ac:dyDescent="0.15">
      <c r="A44" s="1">
        <v>12</v>
      </c>
      <c r="B44" s="354" t="s">
        <v>178</v>
      </c>
      <c r="C44" s="354"/>
      <c r="D44" s="354"/>
      <c r="E44" s="354"/>
      <c r="F44" s="354"/>
      <c r="G44" s="354"/>
      <c r="H44" s="354"/>
      <c r="I44" s="354"/>
      <c r="J44" s="354"/>
      <c r="K44" s="354"/>
      <c r="L44" s="354"/>
      <c r="M44" s="354"/>
      <c r="N44" s="354"/>
      <c r="O44" s="354"/>
    </row>
    <row r="45" spans="1:15" s="8" customFormat="1" ht="11" hidden="1" x14ac:dyDescent="0.15">
      <c r="A45" s="1"/>
      <c r="B45" s="8" t="s">
        <v>54</v>
      </c>
      <c r="F45" s="27"/>
      <c r="G45" s="179" t="str">
        <f>'Inschrijfform woord'!G23</f>
        <v/>
      </c>
      <c r="H45" s="23"/>
      <c r="I45" s="179" t="str">
        <f>'Inschrijfform woord'!I23</f>
        <v/>
      </c>
      <c r="J45" s="23"/>
      <c r="K45" s="179" t="str">
        <f>'Inschrijfform woord'!K23</f>
        <v/>
      </c>
      <c r="L45" s="23"/>
      <c r="M45" s="179" t="str">
        <f>'Inschrijfform woord'!M23</f>
        <v/>
      </c>
      <c r="N45" s="23"/>
      <c r="O45" s="179" t="str">
        <f>'Inschrijfform woord'!O23</f>
        <v/>
      </c>
    </row>
    <row r="46" spans="1:15" s="8" customFormat="1" ht="13.5" hidden="1" customHeight="1" x14ac:dyDescent="0.15">
      <c r="A46" s="1">
        <v>13</v>
      </c>
      <c r="B46" s="325" t="s">
        <v>73</v>
      </c>
      <c r="C46" s="325"/>
      <c r="D46" s="325"/>
      <c r="E46" s="325"/>
      <c r="F46" s="325"/>
      <c r="G46" s="325"/>
      <c r="H46" s="325"/>
      <c r="I46" s="325"/>
      <c r="J46" s="325"/>
      <c r="K46" s="325"/>
      <c r="L46" s="325"/>
      <c r="M46" s="325"/>
      <c r="N46" s="325"/>
      <c r="O46" s="325"/>
    </row>
    <row r="47" spans="1:15" s="8" customFormat="1" ht="13.5" hidden="1" customHeight="1" x14ac:dyDescent="0.15">
      <c r="A47" s="1"/>
      <c r="B47" s="393" t="s">
        <v>67</v>
      </c>
      <c r="C47" s="393"/>
      <c r="D47" s="393"/>
      <c r="E47" s="28"/>
      <c r="G47" s="179" t="str">
        <f>IF(AND(G42="",G45=""),"",IF(G42="",G45,IF(G45="",G42,G42+G45)))</f>
        <v/>
      </c>
      <c r="I47" s="179" t="str">
        <f>IF(AND(I42="",I45=""),"",IF(I42="",I45,IF(I45="",I42,I42+I45)))</f>
        <v/>
      </c>
      <c r="K47" s="179" t="str">
        <f>IF(AND(K42="",K45=""),"",IF(K42="",K45,IF(K45="",K42,K42+K45)))</f>
        <v/>
      </c>
      <c r="M47" s="179" t="str">
        <f>IF(AND(M42="",M45=""),"",IF(M42="",M45,IF(M45="",M42,M42+M45)))</f>
        <v/>
      </c>
      <c r="O47" s="179" t="str">
        <f>IF(AND(O42="",O45=""),"",IF(O42="",O45,IF(O45="",O42,O42+O45)))</f>
        <v/>
      </c>
    </row>
    <row r="48" spans="1:15" s="8" customFormat="1" ht="3" hidden="1" customHeight="1" x14ac:dyDescent="0.15">
      <c r="A48" s="1"/>
      <c r="G48" s="9"/>
      <c r="I48" s="9"/>
      <c r="K48" s="9"/>
      <c r="M48" s="9"/>
      <c r="O48" s="9"/>
    </row>
    <row r="49" spans="1:15" s="8" customFormat="1" ht="13.5" hidden="1" customHeight="1" x14ac:dyDescent="0.15">
      <c r="A49" s="1"/>
      <c r="B49" s="350" t="s">
        <v>74</v>
      </c>
      <c r="C49" s="350"/>
      <c r="D49" s="350"/>
      <c r="E49" s="350"/>
      <c r="F49" s="350"/>
      <c r="G49" s="350"/>
      <c r="H49" s="350"/>
      <c r="I49" s="350"/>
      <c r="J49" s="350"/>
      <c r="K49" s="350"/>
      <c r="L49" s="350"/>
      <c r="M49" s="350"/>
      <c r="N49" s="350"/>
      <c r="O49" s="350"/>
    </row>
    <row r="50" spans="1:15" s="8" customFormat="1" ht="3" hidden="1" customHeight="1" x14ac:dyDescent="0.15">
      <c r="A50" s="1"/>
      <c r="G50" s="9"/>
      <c r="I50" s="9"/>
      <c r="K50" s="9"/>
      <c r="M50" s="9"/>
      <c r="O50" s="9"/>
    </row>
    <row r="51" spans="1:15" s="8" customFormat="1" ht="11" hidden="1" x14ac:dyDescent="0.15">
      <c r="A51" s="1">
        <v>14</v>
      </c>
      <c r="B51" s="354" t="s">
        <v>176</v>
      </c>
      <c r="C51" s="354"/>
      <c r="D51" s="354"/>
      <c r="E51" s="354"/>
      <c r="F51" s="354"/>
      <c r="G51" s="354"/>
      <c r="H51" s="354"/>
      <c r="I51" s="354"/>
      <c r="J51" s="354"/>
      <c r="K51" s="354"/>
      <c r="L51" s="354"/>
      <c r="M51" s="354"/>
      <c r="N51" s="354"/>
      <c r="O51" s="354"/>
    </row>
    <row r="52" spans="1:15" s="8" customFormat="1" ht="3" hidden="1" customHeight="1" x14ac:dyDescent="0.15">
      <c r="A52" s="1">
        <v>15</v>
      </c>
      <c r="G52" s="9"/>
      <c r="I52" s="9"/>
      <c r="K52" s="9"/>
      <c r="M52" s="9"/>
      <c r="O52" s="9"/>
    </row>
    <row r="53" spans="1:15" s="8" customFormat="1" ht="11" hidden="1" x14ac:dyDescent="0.15">
      <c r="A53" s="1">
        <v>12</v>
      </c>
      <c r="B53" s="354" t="s">
        <v>80</v>
      </c>
      <c r="C53" s="354"/>
      <c r="D53" s="354"/>
      <c r="E53" s="354"/>
      <c r="F53" s="354"/>
      <c r="G53" s="354"/>
      <c r="H53" s="354"/>
      <c r="I53" s="354"/>
      <c r="J53" s="354"/>
      <c r="K53" s="354"/>
      <c r="L53" s="354"/>
      <c r="M53" s="354"/>
      <c r="N53" s="354"/>
      <c r="O53" s="354"/>
    </row>
    <row r="54" spans="1:15" s="8" customFormat="1" ht="11" hidden="1" x14ac:dyDescent="0.15">
      <c r="A54" s="1"/>
      <c r="B54" s="8" t="s">
        <v>67</v>
      </c>
      <c r="G54" s="179" t="str">
        <f>'Inschrijfform dans'!G20</f>
        <v/>
      </c>
      <c r="I54" s="179" t="str">
        <f>'Inschrijfform dans'!I20</f>
        <v/>
      </c>
      <c r="K54" s="179" t="str">
        <f>'Inschrijfform dans'!K20</f>
        <v/>
      </c>
      <c r="M54" s="179" t="str">
        <f>'Inschrijfform dans'!M20</f>
        <v/>
      </c>
      <c r="O54" s="179" t="str">
        <f>'Inschrijfform dans'!O20</f>
        <v/>
      </c>
    </row>
    <row r="55" spans="1:15" s="8" customFormat="1" ht="3" hidden="1" customHeight="1" x14ac:dyDescent="0.15">
      <c r="A55" s="1"/>
      <c r="B55" s="13"/>
      <c r="G55" s="9"/>
      <c r="I55" s="9"/>
      <c r="K55" s="9"/>
      <c r="M55" s="9"/>
      <c r="O55" s="9"/>
    </row>
    <row r="56" spans="1:15" s="8" customFormat="1" ht="13.5" hidden="1" customHeight="1" x14ac:dyDescent="0.15">
      <c r="A56" s="1"/>
      <c r="B56" s="350" t="s">
        <v>179</v>
      </c>
      <c r="C56" s="350"/>
      <c r="D56" s="350"/>
      <c r="E56" s="350"/>
      <c r="F56" s="350"/>
      <c r="G56" s="350"/>
      <c r="H56" s="350"/>
      <c r="I56" s="350"/>
      <c r="J56" s="350"/>
      <c r="K56" s="350"/>
      <c r="L56" s="350"/>
      <c r="M56" s="350"/>
      <c r="N56" s="350"/>
      <c r="O56" s="350"/>
    </row>
    <row r="57" spans="1:15" s="8" customFormat="1" ht="3" hidden="1" customHeight="1" x14ac:dyDescent="0.15">
      <c r="A57" s="1"/>
      <c r="G57" s="9"/>
      <c r="I57" s="9"/>
      <c r="K57" s="9"/>
      <c r="M57" s="9"/>
      <c r="O57" s="9"/>
    </row>
    <row r="58" spans="1:15" s="8" customFormat="1" ht="11" hidden="1" x14ac:dyDescent="0.15">
      <c r="A58" s="1">
        <v>16</v>
      </c>
      <c r="B58" s="13" t="s">
        <v>81</v>
      </c>
      <c r="G58" s="9"/>
      <c r="I58" s="9"/>
      <c r="K58" s="9"/>
      <c r="M58" s="9"/>
      <c r="O58" s="9"/>
    </row>
    <row r="59" spans="1:15" s="8" customFormat="1" ht="3" hidden="1" customHeight="1" x14ac:dyDescent="0.15">
      <c r="A59" s="1"/>
      <c r="B59" s="13"/>
      <c r="G59" s="179"/>
      <c r="I59" s="179"/>
      <c r="K59" s="179"/>
      <c r="M59" s="179"/>
      <c r="O59" s="179"/>
    </row>
    <row r="60" spans="1:15" s="8" customFormat="1" ht="11" hidden="1" x14ac:dyDescent="0.15">
      <c r="A60" s="1">
        <v>17</v>
      </c>
      <c r="B60" s="354" t="s">
        <v>87</v>
      </c>
      <c r="C60" s="354"/>
      <c r="D60" s="354"/>
      <c r="E60" s="354"/>
      <c r="F60" s="354"/>
      <c r="G60" s="354"/>
      <c r="H60" s="354"/>
      <c r="I60" s="354"/>
      <c r="J60" s="354"/>
      <c r="K60" s="354"/>
      <c r="L60" s="354"/>
      <c r="M60" s="354"/>
      <c r="N60" s="354"/>
      <c r="O60" s="354"/>
    </row>
    <row r="61" spans="1:15" s="8" customFormat="1" ht="11" hidden="1" x14ac:dyDescent="0.15">
      <c r="A61" s="1"/>
      <c r="B61" s="365" t="s">
        <v>67</v>
      </c>
      <c r="C61" s="365"/>
      <c r="D61" s="365"/>
      <c r="E61" s="365"/>
      <c r="G61" s="179" t="str">
        <f>'Inschrijfform WS &amp; AH'!G19</f>
        <v/>
      </c>
      <c r="I61" s="179" t="str">
        <f>'Inschrijfform WS &amp; AH'!I19</f>
        <v/>
      </c>
      <c r="K61" s="179" t="str">
        <f>'Inschrijfform WS &amp; AH'!K19</f>
        <v/>
      </c>
      <c r="M61" s="179" t="str">
        <f>'Inschrijfform WS &amp; AH'!M19</f>
        <v/>
      </c>
      <c r="O61" s="179" t="str">
        <f>'Inschrijfform WS &amp; AH'!O19</f>
        <v/>
      </c>
    </row>
    <row r="62" spans="1:15" s="8" customFormat="1" ht="3" hidden="1" customHeight="1" x14ac:dyDescent="0.15">
      <c r="A62" s="1"/>
      <c r="G62" s="9"/>
      <c r="I62" s="9"/>
      <c r="K62" s="9"/>
      <c r="M62" s="9"/>
      <c r="O62" s="9"/>
    </row>
    <row r="63" spans="1:15" s="8" customFormat="1" ht="11" hidden="1" x14ac:dyDescent="0.15">
      <c r="A63" s="1">
        <v>18</v>
      </c>
      <c r="B63" s="13" t="s">
        <v>142</v>
      </c>
      <c r="G63" s="9"/>
      <c r="I63" s="9"/>
      <c r="K63" s="9"/>
      <c r="M63" s="9"/>
      <c r="O63" s="9"/>
    </row>
    <row r="64" spans="1:15" s="8" customFormat="1" ht="3" hidden="1" customHeight="1" x14ac:dyDescent="0.15">
      <c r="A64" s="1"/>
      <c r="B64" s="13"/>
      <c r="G64" s="179"/>
      <c r="I64" s="179"/>
      <c r="K64" s="179"/>
      <c r="M64" s="179"/>
      <c r="O64" s="179"/>
    </row>
    <row r="65" spans="1:15" s="8" customFormat="1" ht="11" hidden="1" x14ac:dyDescent="0.15">
      <c r="A65" s="1">
        <v>19</v>
      </c>
      <c r="B65" s="354" t="s">
        <v>144</v>
      </c>
      <c r="C65" s="354"/>
      <c r="D65" s="354"/>
      <c r="E65" s="354"/>
      <c r="F65" s="354"/>
      <c r="G65" s="354"/>
      <c r="H65" s="354"/>
      <c r="I65" s="354"/>
      <c r="J65" s="354"/>
      <c r="K65" s="354"/>
      <c r="L65" s="354"/>
      <c r="M65" s="354"/>
      <c r="N65" s="354"/>
      <c r="O65" s="354"/>
    </row>
    <row r="66" spans="1:15" s="8" customFormat="1" ht="11" hidden="1" x14ac:dyDescent="0.15">
      <c r="A66" s="1"/>
      <c r="B66" s="365" t="s">
        <v>67</v>
      </c>
      <c r="C66" s="365"/>
      <c r="D66" s="365"/>
      <c r="E66" s="365"/>
      <c r="G66" s="179" t="str">
        <f>'Inschrijfform WS &amp; AH'!G30</f>
        <v/>
      </c>
      <c r="I66" s="179" t="str">
        <f>'Inschrijfform WS &amp; AH'!I30</f>
        <v/>
      </c>
      <c r="K66" s="179" t="str">
        <f>'Inschrijfform WS &amp; AH'!K30</f>
        <v/>
      </c>
      <c r="M66" s="179" t="str">
        <f>'Inschrijfform WS &amp; AH'!M30</f>
        <v/>
      </c>
      <c r="O66" s="179" t="str">
        <f>'Inschrijfform WS &amp; AH'!O30</f>
        <v/>
      </c>
    </row>
    <row r="67" spans="1:15" s="8" customFormat="1" ht="3" hidden="1" customHeight="1" x14ac:dyDescent="0.15">
      <c r="A67" s="1"/>
      <c r="G67" s="9"/>
      <c r="I67" s="9"/>
      <c r="K67" s="9"/>
      <c r="M67" s="9"/>
      <c r="O67" s="9"/>
    </row>
    <row r="68" spans="1:15" s="8" customFormat="1" ht="13.5" hidden="1" customHeight="1" x14ac:dyDescent="0.15">
      <c r="A68" s="1">
        <v>20</v>
      </c>
      <c r="B68" s="44" t="s">
        <v>180</v>
      </c>
      <c r="G68" s="9"/>
      <c r="I68" s="9"/>
      <c r="K68" s="9"/>
      <c r="M68" s="9"/>
      <c r="O68" s="9"/>
    </row>
    <row r="69" spans="1:15" s="8" customFormat="1" ht="13.5" hidden="1" customHeight="1" x14ac:dyDescent="0.15">
      <c r="A69" s="1"/>
      <c r="B69" s="54" t="s">
        <v>67</v>
      </c>
      <c r="G69" s="179" t="str">
        <f>IF(AND(G61="",G66=""),"",IF(G61="",G66,IF(G66="",G61,G61+G66)))</f>
        <v/>
      </c>
      <c r="I69" s="179" t="str">
        <f>IF(AND(I61="",I66=""),"",IF(I61="",I66,IF(I66="",I61,I61+I66)))</f>
        <v/>
      </c>
      <c r="K69" s="179" t="str">
        <f>IF(AND(K61="",K66=""),"",IF(K61="",K66,IF(K66="",K61,K61+K66)))</f>
        <v/>
      </c>
      <c r="M69" s="179" t="str">
        <f>IF(AND(M61="",M66=""),"",IF(M61="",M66,IF(M66="",M61,M61+M66)))</f>
        <v/>
      </c>
      <c r="O69" s="179" t="str">
        <f>IF(AND(O61="",O66=""),"",IF(O61="",O66,IF(O66="",O61,O61+O66)))</f>
        <v/>
      </c>
    </row>
    <row r="70" spans="1:15" s="8" customFormat="1" ht="3" customHeight="1" x14ac:dyDescent="0.15">
      <c r="A70" s="1"/>
      <c r="G70" s="9"/>
      <c r="I70" s="9"/>
      <c r="K70" s="9"/>
      <c r="M70" s="9"/>
      <c r="O70" s="9"/>
    </row>
    <row r="71" spans="1:15" s="8" customFormat="1" ht="13.5" customHeight="1" x14ac:dyDescent="0.15">
      <c r="A71" s="1"/>
      <c r="B71" s="332" t="s">
        <v>110</v>
      </c>
      <c r="C71" s="332"/>
      <c r="D71" s="332"/>
      <c r="E71" s="332"/>
      <c r="F71" s="332"/>
      <c r="G71" s="332"/>
      <c r="H71" s="332"/>
      <c r="I71" s="332"/>
      <c r="J71" s="332"/>
      <c r="K71" s="332"/>
      <c r="L71" s="332"/>
      <c r="M71" s="332"/>
      <c r="N71" s="332"/>
      <c r="O71" s="332"/>
    </row>
    <row r="72" spans="1:15" s="8" customFormat="1" ht="3" customHeight="1" x14ac:dyDescent="0.15">
      <c r="A72" s="1"/>
      <c r="G72" s="9"/>
      <c r="I72" s="9"/>
      <c r="K72" s="9"/>
      <c r="M72" s="9"/>
      <c r="O72" s="9"/>
    </row>
    <row r="73" spans="1:15" s="8" customFormat="1" ht="13.5" customHeight="1" x14ac:dyDescent="0.15">
      <c r="A73" s="1">
        <v>21</v>
      </c>
      <c r="B73" s="407" t="s">
        <v>111</v>
      </c>
      <c r="C73" s="407"/>
      <c r="D73" s="407"/>
      <c r="E73" s="407"/>
      <c r="F73" s="407"/>
      <c r="G73" s="407"/>
      <c r="H73" s="407"/>
      <c r="I73" s="407"/>
      <c r="J73" s="407"/>
      <c r="K73" s="407"/>
      <c r="L73" s="407"/>
      <c r="M73" s="407"/>
      <c r="N73" s="407"/>
      <c r="O73" s="407"/>
    </row>
    <row r="74" spans="1:15" s="8" customFormat="1" ht="13.5" customHeight="1" x14ac:dyDescent="0.15">
      <c r="A74" s="1">
        <v>22</v>
      </c>
      <c r="B74" s="345" t="s">
        <v>112</v>
      </c>
      <c r="C74" s="345"/>
      <c r="D74" s="345"/>
      <c r="E74" s="345"/>
      <c r="F74" s="36"/>
      <c r="G74" s="5"/>
      <c r="H74" s="36"/>
      <c r="I74" s="5"/>
      <c r="J74" s="36"/>
      <c r="K74" s="5"/>
      <c r="L74" s="36"/>
      <c r="M74" s="5"/>
      <c r="N74" s="36"/>
      <c r="O74" s="5"/>
    </row>
    <row r="75" spans="1:15" s="8" customFormat="1" ht="13.5" customHeight="1" x14ac:dyDescent="0.15">
      <c r="A75" s="1"/>
      <c r="B75" s="393" t="s">
        <v>67</v>
      </c>
      <c r="C75" s="393"/>
      <c r="D75" s="393"/>
      <c r="E75" s="393"/>
      <c r="F75" s="203" t="e">
        <f>COUNTIF(#REF!,"x")</f>
        <v>#REF!</v>
      </c>
      <c r="G75" s="204" t="str">
        <f>'Inschrijfform huur'!G26</f>
        <v/>
      </c>
      <c r="H75" s="203" t="e">
        <f>COUNTIF(#REF!,"x")</f>
        <v>#REF!</v>
      </c>
      <c r="I75" s="204" t="str">
        <f>'Inschrijfform huur'!I26</f>
        <v/>
      </c>
      <c r="J75" s="203" t="e">
        <f>COUNTIF(#REF!,"x")</f>
        <v>#REF!</v>
      </c>
      <c r="K75" s="204" t="str">
        <f>'Inschrijfform huur'!K26</f>
        <v/>
      </c>
      <c r="L75" s="203" t="e">
        <f>COUNTIF(#REF!,"x")</f>
        <v>#REF!</v>
      </c>
      <c r="M75" s="204" t="str">
        <f>'Inschrijfform huur'!M26</f>
        <v/>
      </c>
      <c r="N75" s="203" t="e">
        <f>COUNTIF(#REF!,"x")</f>
        <v>#REF!</v>
      </c>
      <c r="O75" s="204" t="str">
        <f>'Inschrijfform huur'!O26</f>
        <v/>
      </c>
    </row>
    <row r="76" spans="1:15" s="8" customFormat="1" ht="3" customHeight="1" x14ac:dyDescent="0.15">
      <c r="A76" s="1"/>
      <c r="B76" s="28"/>
      <c r="C76" s="28"/>
      <c r="D76" s="28"/>
      <c r="E76" s="28"/>
      <c r="F76" s="40"/>
      <c r="G76" s="37"/>
      <c r="H76" s="40"/>
      <c r="I76" s="37"/>
      <c r="J76" s="40"/>
      <c r="K76" s="37"/>
      <c r="L76" s="40"/>
      <c r="M76" s="37"/>
      <c r="N76" s="40"/>
      <c r="O76" s="37"/>
    </row>
    <row r="77" spans="1:15" s="8" customFormat="1" ht="13.5" customHeight="1" x14ac:dyDescent="0.15">
      <c r="A77" s="1"/>
      <c r="B77" s="332" t="s">
        <v>88</v>
      </c>
      <c r="C77" s="332"/>
      <c r="D77" s="332"/>
      <c r="E77" s="332"/>
      <c r="F77" s="332"/>
      <c r="G77" s="332"/>
      <c r="H77" s="332"/>
      <c r="I77" s="332"/>
      <c r="J77" s="332"/>
      <c r="K77" s="332"/>
      <c r="L77" s="332"/>
      <c r="M77" s="332"/>
      <c r="N77" s="332"/>
      <c r="O77" s="332"/>
    </row>
    <row r="78" spans="1:15" s="8" customFormat="1" ht="11" x14ac:dyDescent="0.15">
      <c r="A78" s="1"/>
      <c r="G78" s="9"/>
      <c r="I78" s="9"/>
      <c r="K78" s="9"/>
      <c r="M78" s="9"/>
      <c r="O78" s="9"/>
    </row>
    <row r="79" spans="1:15" s="8" customFormat="1" ht="11" x14ac:dyDescent="0.15">
      <c r="A79" s="1">
        <v>17</v>
      </c>
      <c r="B79" s="13" t="s">
        <v>89</v>
      </c>
      <c r="G79" s="9"/>
      <c r="I79" s="9"/>
      <c r="K79" s="9"/>
      <c r="M79" s="9"/>
      <c r="O79" s="9"/>
    </row>
    <row r="80" spans="1:15" s="8" customFormat="1" ht="11" hidden="1" x14ac:dyDescent="0.15">
      <c r="A80" s="1"/>
      <c r="B80" s="365" t="s">
        <v>40</v>
      </c>
      <c r="C80" s="365"/>
      <c r="D80" s="365"/>
      <c r="E80" s="365"/>
      <c r="F80" s="195"/>
      <c r="G80" s="196">
        <f>G27</f>
        <v>0</v>
      </c>
      <c r="H80" s="195"/>
      <c r="I80" s="196">
        <f>I27</f>
        <v>0</v>
      </c>
      <c r="J80" s="195"/>
      <c r="K80" s="196">
        <f>K27</f>
        <v>0</v>
      </c>
      <c r="L80" s="195"/>
      <c r="M80" s="196">
        <f>M27</f>
        <v>0</v>
      </c>
      <c r="N80" s="195"/>
      <c r="O80" s="196">
        <f>O27</f>
        <v>0</v>
      </c>
    </row>
    <row r="81" spans="1:15" s="8" customFormat="1" ht="11" hidden="1" x14ac:dyDescent="0.15">
      <c r="A81" s="1"/>
      <c r="B81" s="38" t="s">
        <v>663</v>
      </c>
      <c r="C81" s="38"/>
      <c r="D81" s="38"/>
      <c r="E81" s="38"/>
      <c r="F81" s="195"/>
      <c r="G81" s="196"/>
      <c r="H81" s="195"/>
      <c r="I81" s="196"/>
      <c r="J81" s="195"/>
      <c r="K81" s="196"/>
      <c r="L81" s="195"/>
      <c r="M81" s="196"/>
      <c r="N81" s="195"/>
      <c r="O81" s="196">
        <f>G80+I80+K80+M80+O80</f>
        <v>0</v>
      </c>
    </row>
    <row r="82" spans="1:15" s="8" customFormat="1" ht="11" hidden="1" x14ac:dyDescent="0.15">
      <c r="A82" s="1"/>
      <c r="B82" s="38" t="s">
        <v>459</v>
      </c>
      <c r="C82" s="38"/>
      <c r="D82" s="38"/>
      <c r="E82" s="38"/>
      <c r="F82" s="195"/>
      <c r="G82" s="196">
        <f>G36</f>
        <v>0</v>
      </c>
      <c r="H82" s="195"/>
      <c r="I82" s="196">
        <f>I36</f>
        <v>0</v>
      </c>
      <c r="J82" s="195"/>
      <c r="K82" s="196">
        <f>K36</f>
        <v>0</v>
      </c>
      <c r="L82" s="195"/>
      <c r="M82" s="196">
        <f>M36</f>
        <v>0</v>
      </c>
      <c r="N82" s="195"/>
      <c r="O82" s="196">
        <f>IF(O36&lt;751,0,IF(O36&lt;750,20,IF(O36&gt;1000,35,IF(O36&gt;1250,55))))</f>
        <v>0</v>
      </c>
    </row>
    <row r="83" spans="1:15" s="8" customFormat="1" ht="11" hidden="1" x14ac:dyDescent="0.15">
      <c r="A83" s="1"/>
      <c r="B83" s="38" t="s">
        <v>664</v>
      </c>
      <c r="C83" s="38"/>
      <c r="D83" s="38"/>
      <c r="E83" s="38"/>
      <c r="F83" s="195"/>
      <c r="G83" s="196"/>
      <c r="H83" s="195"/>
      <c r="I83" s="196"/>
      <c r="J83" s="195"/>
      <c r="K83" s="196"/>
      <c r="L83" s="195"/>
      <c r="M83" s="196"/>
      <c r="N83" s="195"/>
      <c r="O83" s="196">
        <f>G82+I82+K82+M82+O82</f>
        <v>0</v>
      </c>
    </row>
    <row r="84" spans="1:15" s="8" customFormat="1" ht="11" hidden="1" x14ac:dyDescent="0.15">
      <c r="A84" s="1"/>
      <c r="B84" s="365" t="s">
        <v>68</v>
      </c>
      <c r="C84" s="365"/>
      <c r="D84" s="365"/>
      <c r="E84" s="365"/>
      <c r="F84" s="195"/>
      <c r="G84" s="196"/>
      <c r="H84" s="195"/>
      <c r="I84" s="196" t="str">
        <f>I47</f>
        <v/>
      </c>
      <c r="J84" s="195"/>
      <c r="K84" s="196" t="str">
        <f>K47</f>
        <v/>
      </c>
      <c r="L84" s="195"/>
      <c r="M84" s="196" t="str">
        <f>M47</f>
        <v/>
      </c>
      <c r="N84" s="195"/>
      <c r="O84" s="196" t="str">
        <f>O47</f>
        <v/>
      </c>
    </row>
    <row r="85" spans="1:15" s="8" customFormat="1" ht="11" hidden="1" x14ac:dyDescent="0.15">
      <c r="A85" s="1"/>
      <c r="B85" s="38" t="s">
        <v>665</v>
      </c>
      <c r="C85" s="38"/>
      <c r="D85" s="38"/>
      <c r="E85" s="38"/>
      <c r="F85" s="195"/>
      <c r="G85" s="196"/>
      <c r="H85" s="195"/>
      <c r="I85" s="196"/>
      <c r="J85" s="195"/>
      <c r="K85" s="196"/>
      <c r="L85" s="195"/>
      <c r="M85" s="196"/>
      <c r="N85" s="195"/>
      <c r="O85" s="196"/>
    </row>
    <row r="86" spans="1:15" s="8" customFormat="1" ht="11" hidden="1" x14ac:dyDescent="0.15">
      <c r="A86" s="1"/>
      <c r="B86" s="365" t="s">
        <v>74</v>
      </c>
      <c r="C86" s="365"/>
      <c r="D86" s="365"/>
      <c r="E86" s="365"/>
      <c r="F86" s="195"/>
      <c r="G86" s="196" t="str">
        <f>G54</f>
        <v/>
      </c>
      <c r="H86" s="195"/>
      <c r="I86" s="196" t="str">
        <f>I54</f>
        <v/>
      </c>
      <c r="J86" s="195"/>
      <c r="K86" s="196" t="str">
        <f>K54</f>
        <v/>
      </c>
      <c r="L86" s="195"/>
      <c r="M86" s="196" t="str">
        <f>M54</f>
        <v/>
      </c>
      <c r="N86" s="195"/>
      <c r="O86" s="196" t="str">
        <f>O54</f>
        <v/>
      </c>
    </row>
    <row r="87" spans="1:15" s="8" customFormat="1" ht="11" hidden="1" x14ac:dyDescent="0.15">
      <c r="A87" s="1"/>
      <c r="B87" s="38" t="s">
        <v>666</v>
      </c>
      <c r="C87" s="38"/>
      <c r="D87" s="38"/>
      <c r="E87" s="38"/>
      <c r="F87" s="195"/>
      <c r="G87" s="196"/>
      <c r="H87" s="195"/>
      <c r="I87" s="196"/>
      <c r="J87" s="195"/>
      <c r="K87" s="196"/>
      <c r="L87" s="195"/>
      <c r="M87" s="196"/>
      <c r="N87" s="195"/>
      <c r="O87" s="196"/>
    </row>
    <row r="88" spans="1:15" s="8" customFormat="1" ht="11" hidden="1" x14ac:dyDescent="0.15">
      <c r="A88" s="1"/>
      <c r="B88" s="365" t="s">
        <v>461</v>
      </c>
      <c r="C88" s="365"/>
      <c r="D88" s="365"/>
      <c r="E88" s="365"/>
      <c r="F88" s="195"/>
      <c r="G88" s="196" t="str">
        <f>G69</f>
        <v/>
      </c>
      <c r="H88" s="195"/>
      <c r="I88" s="196" t="str">
        <f>I69</f>
        <v/>
      </c>
      <c r="J88" s="195"/>
      <c r="K88" s="196" t="str">
        <f>K69</f>
        <v/>
      </c>
      <c r="L88" s="195"/>
      <c r="M88" s="196" t="str">
        <f>M69</f>
        <v/>
      </c>
      <c r="N88" s="195"/>
      <c r="O88" s="196" t="str">
        <f>O69</f>
        <v/>
      </c>
    </row>
    <row r="89" spans="1:15" s="8" customFormat="1" ht="11" x14ac:dyDescent="0.15">
      <c r="A89" s="1"/>
      <c r="B89" s="8" t="s">
        <v>67</v>
      </c>
      <c r="F89" s="195"/>
      <c r="G89" s="196">
        <f>SUM(G80:G88)</f>
        <v>0</v>
      </c>
      <c r="H89" s="195"/>
      <c r="I89" s="196">
        <f>SUM(I80:I88)</f>
        <v>0</v>
      </c>
      <c r="J89" s="195"/>
      <c r="K89" s="196">
        <f>SUM(K80:K88)</f>
        <v>0</v>
      </c>
      <c r="L89" s="195"/>
      <c r="M89" s="196">
        <f>SUM(M80:M88)</f>
        <v>0</v>
      </c>
      <c r="N89" s="195"/>
      <c r="O89" s="196">
        <v>0</v>
      </c>
    </row>
    <row r="90" spans="1:15" s="8" customFormat="1" ht="11" x14ac:dyDescent="0.15">
      <c r="A90" s="1"/>
      <c r="B90" s="8" t="s">
        <v>90</v>
      </c>
      <c r="G90" s="179"/>
      <c r="I90" s="179"/>
      <c r="K90" s="179"/>
      <c r="M90" s="179"/>
      <c r="O90" s="179">
        <f>O81+O83</f>
        <v>0</v>
      </c>
    </row>
    <row r="91" spans="1:15" s="8" customFormat="1" ht="11" hidden="1" x14ac:dyDescent="0.15">
      <c r="A91" s="1"/>
      <c r="B91" s="8" t="s">
        <v>181</v>
      </c>
      <c r="G91" s="179" t="str">
        <f>G69</f>
        <v/>
      </c>
      <c r="I91" s="179" t="str">
        <f>I69</f>
        <v/>
      </c>
      <c r="K91" s="179" t="str">
        <f>K69</f>
        <v/>
      </c>
      <c r="M91" s="179" t="str">
        <f>M69</f>
        <v/>
      </c>
      <c r="O91" s="179" t="str">
        <f>O69</f>
        <v/>
      </c>
    </row>
    <row r="92" spans="1:15" s="8" customFormat="1" ht="11" hidden="1" x14ac:dyDescent="0.15">
      <c r="A92" s="1"/>
      <c r="B92" s="8" t="s">
        <v>67</v>
      </c>
      <c r="G92" s="179" t="str">
        <f>IF(SUM(G91:G91)&gt;0,SUM(G91:G91),"")</f>
        <v/>
      </c>
      <c r="I92" s="179" t="str">
        <f>IF(SUM(I91:I91)&gt;0,SUM(I91:I91),"")</f>
        <v/>
      </c>
      <c r="K92" s="179" t="str">
        <f>IF(SUM(K91:K91)&gt;0,SUM(K91:K91),"")</f>
        <v/>
      </c>
      <c r="M92" s="179" t="str">
        <f>IF(SUM(M91:M91)&gt;0,SUM(M91:M91),"")</f>
        <v/>
      </c>
      <c r="O92" s="179" t="str">
        <f>IF(SUM(O91:O91)&gt;0,SUM(O91:O91),"")</f>
        <v/>
      </c>
    </row>
    <row r="93" spans="1:15" s="8" customFormat="1" ht="11" hidden="1" x14ac:dyDescent="0.15">
      <c r="A93" s="1"/>
      <c r="B93" s="8" t="s">
        <v>145</v>
      </c>
      <c r="G93" s="179"/>
      <c r="I93" s="179"/>
      <c r="K93" s="179"/>
      <c r="M93" s="179"/>
      <c r="O93" s="179">
        <f>SUM(G92:O92)</f>
        <v>0</v>
      </c>
    </row>
    <row r="94" spans="1:15" s="8" customFormat="1" ht="3" customHeight="1" x14ac:dyDescent="0.15">
      <c r="A94" s="1"/>
      <c r="G94" s="9"/>
      <c r="I94" s="9"/>
      <c r="K94" s="9"/>
      <c r="M94" s="9"/>
      <c r="O94" s="9"/>
    </row>
    <row r="95" spans="1:15" s="8" customFormat="1" ht="11" x14ac:dyDescent="0.15">
      <c r="A95" s="1">
        <v>18</v>
      </c>
      <c r="B95" s="13" t="s">
        <v>91</v>
      </c>
      <c r="G95" s="9"/>
      <c r="I95" s="9"/>
      <c r="K95" s="9"/>
      <c r="M95" s="9"/>
      <c r="O95" s="9"/>
    </row>
    <row r="96" spans="1:15" s="8" customFormat="1" ht="11" x14ac:dyDescent="0.15">
      <c r="A96" s="1"/>
      <c r="B96" s="411" t="s">
        <v>713</v>
      </c>
      <c r="C96" s="411"/>
      <c r="D96" s="411"/>
      <c r="E96" s="411"/>
      <c r="F96" s="411"/>
      <c r="G96" s="411"/>
      <c r="H96" s="411"/>
      <c r="I96" s="411"/>
      <c r="J96" s="411"/>
      <c r="K96" s="411"/>
      <c r="L96" s="411"/>
      <c r="M96" s="411"/>
      <c r="N96" s="411"/>
      <c r="O96" s="302">
        <f>IF('Inschrijfform algemeen'!E36="X",E115*5,0)</f>
        <v>0</v>
      </c>
    </row>
    <row r="97" spans="1:18" s="8" customFormat="1" ht="11" x14ac:dyDescent="0.15">
      <c r="A97" s="1"/>
      <c r="B97" s="411" t="s">
        <v>714</v>
      </c>
      <c r="C97" s="411"/>
      <c r="D97" s="411"/>
      <c r="E97" s="411"/>
      <c r="F97" s="411"/>
      <c r="G97" s="411"/>
      <c r="H97" s="411"/>
      <c r="I97" s="411"/>
      <c r="J97" s="411"/>
      <c r="K97" s="411"/>
      <c r="L97" s="411"/>
      <c r="M97" s="411"/>
      <c r="N97" s="411"/>
      <c r="O97" s="302">
        <f>IF('Inschrijfform algemeen'!E37="X",E115*10,0)</f>
        <v>0</v>
      </c>
    </row>
    <row r="98" spans="1:18" s="8" customFormat="1" ht="11" x14ac:dyDescent="0.15">
      <c r="A98" s="1"/>
      <c r="B98" s="301" t="s">
        <v>728</v>
      </c>
      <c r="C98" s="301"/>
      <c r="D98" s="301"/>
      <c r="E98" s="301"/>
      <c r="F98" s="301"/>
      <c r="G98" s="301"/>
      <c r="H98" s="301"/>
      <c r="I98" s="301"/>
      <c r="J98" s="301"/>
      <c r="K98" s="301"/>
      <c r="L98" s="301"/>
      <c r="M98" s="301"/>
      <c r="N98" s="301"/>
      <c r="O98" s="302">
        <f>IF('Inschrijfform algemeen'!E38="x",'Inschrijfform te betalen'!E115*10,0)</f>
        <v>0</v>
      </c>
    </row>
    <row r="99" spans="1:18" s="8" customFormat="1" ht="11" x14ac:dyDescent="0.15">
      <c r="A99" s="1"/>
      <c r="B99" s="38" t="s">
        <v>734</v>
      </c>
      <c r="C99" s="38"/>
      <c r="D99" s="38"/>
      <c r="E99" s="38"/>
      <c r="F99" s="38"/>
      <c r="G99" s="38"/>
      <c r="H99" s="38"/>
      <c r="I99" s="38"/>
      <c r="J99" s="38"/>
      <c r="K99" s="38"/>
      <c r="L99" s="38"/>
      <c r="M99" s="38"/>
      <c r="N99" s="38"/>
      <c r="O99" s="196">
        <f>MAX(O96:O98)</f>
        <v>0</v>
      </c>
    </row>
    <row r="100" spans="1:18" s="8" customFormat="1" ht="11" x14ac:dyDescent="0.15">
      <c r="A100" s="1"/>
      <c r="B100" s="38" t="s">
        <v>673</v>
      </c>
      <c r="C100" s="38"/>
      <c r="D100" s="38"/>
      <c r="E100" s="38"/>
      <c r="F100" s="38"/>
      <c r="G100" s="38"/>
      <c r="H100" s="38"/>
      <c r="I100" s="38"/>
      <c r="J100" s="38"/>
      <c r="K100" s="38"/>
      <c r="L100" s="38"/>
      <c r="M100" s="38"/>
      <c r="N100" s="38"/>
      <c r="O100" s="196">
        <f>'Inschrijfform muziek'!T101*25</f>
        <v>0</v>
      </c>
    </row>
    <row r="101" spans="1:18" s="8" customFormat="1" ht="11" hidden="1" x14ac:dyDescent="0.15">
      <c r="A101" s="1"/>
      <c r="B101" s="38" t="s">
        <v>674</v>
      </c>
      <c r="C101" s="38"/>
      <c r="D101" s="38"/>
      <c r="E101" s="38"/>
      <c r="F101" s="38"/>
      <c r="G101" s="38"/>
      <c r="H101" s="38"/>
      <c r="I101" s="38"/>
      <c r="J101" s="38"/>
      <c r="K101" s="38"/>
      <c r="L101" s="38"/>
      <c r="M101" s="38"/>
      <c r="N101" s="38"/>
      <c r="O101" s="196">
        <f>'Inschrijfform oude muziek'!O106*40</f>
        <v>0</v>
      </c>
    </row>
    <row r="102" spans="1:18" s="8" customFormat="1" ht="11" x14ac:dyDescent="0.15">
      <c r="A102" s="1"/>
      <c r="B102" s="365" t="s">
        <v>92</v>
      </c>
      <c r="C102" s="365"/>
      <c r="D102" s="365"/>
      <c r="E102" s="365"/>
      <c r="F102" s="365"/>
      <c r="G102" s="365"/>
      <c r="H102" s="365"/>
      <c r="I102" s="365"/>
      <c r="J102" s="365"/>
      <c r="K102" s="365"/>
      <c r="L102" s="365"/>
      <c r="M102" s="365"/>
      <c r="N102" s="365"/>
      <c r="O102" s="196">
        <f>IF(O115&lt;70,0,IF(O115&lt;105,4,IF(O115&lt;140,6,IF(O115&lt;175,8,IF(O115&lt;210,10,80)))))</f>
        <v>0</v>
      </c>
    </row>
    <row r="103" spans="1:18" s="8" customFormat="1" ht="11" x14ac:dyDescent="0.15">
      <c r="A103" s="1"/>
      <c r="B103" s="8" t="s">
        <v>662</v>
      </c>
      <c r="F103" s="197"/>
      <c r="G103" s="196"/>
      <c r="H103" s="197"/>
      <c r="I103" s="196"/>
      <c r="J103" s="197"/>
      <c r="K103" s="196"/>
      <c r="L103" s="197"/>
      <c r="M103" s="196"/>
      <c r="N103" s="197"/>
      <c r="O103" s="196">
        <f>IF(O81&lt;501,0,IF(O81&gt;1250,80,IF(O81&gt;1000,55,IF(O81&gt;750,35,IF(O81&gt;500,20)))))</f>
        <v>0</v>
      </c>
    </row>
    <row r="104" spans="1:18" s="8" customFormat="1" ht="11" hidden="1" x14ac:dyDescent="0.15">
      <c r="A104" s="1"/>
      <c r="B104" s="8" t="s">
        <v>667</v>
      </c>
      <c r="F104" s="197"/>
      <c r="G104" s="196"/>
      <c r="H104" s="197"/>
      <c r="I104" s="196"/>
      <c r="J104" s="197"/>
      <c r="K104" s="196"/>
      <c r="L104" s="197"/>
      <c r="M104" s="196"/>
      <c r="N104" s="197"/>
      <c r="O104" s="196">
        <f>IF(O83&lt;751,0,IF(81&gt;1250,55,IF(O83&gt;1000,35,IF(O83&gt;750,20))))</f>
        <v>0</v>
      </c>
    </row>
    <row r="105" spans="1:18" s="8" customFormat="1" ht="11" x14ac:dyDescent="0.15">
      <c r="A105" s="1"/>
      <c r="B105" s="365" t="s">
        <v>93</v>
      </c>
      <c r="C105" s="365"/>
      <c r="D105" s="83">
        <f>YEAR('Inschrijfform algemeen'!K1)</f>
        <v>2024</v>
      </c>
      <c r="F105" s="195" t="str">
        <f>IF('Inschrijfform algemeen'!G64&gt;0,$D105-'Inschrijfform algemeen'!G64,"")</f>
        <v/>
      </c>
      <c r="G105" s="196">
        <f>IF(G89="",0,IF(F105="",0,IF(F105&gt;9,FLOOR(G89/Tariefstructuur!$C$66,1)*Tariefstructuur!$B$66,IF(F105&gt;7,FLOOR(G89/Tariefstructuur!$C$65,1)*Tariefstructuur!$B$65,IF(F105&gt;5,FLOOR(G89/Tariefstructuur!$C$64,1)*Tariefstructuur!$B$64,IF(F105&gt;3,FLOOR(G89/Tariefstructuur!$C$62,1)*Tariefstructuur!$B$62,IF(F105&gt;1,FLOOR(G89/Tariefstructuur!$C$60,1)*Tariefstructuur!$B$60,"")))))))</f>
        <v>0</v>
      </c>
      <c r="H105" s="195" t="str">
        <f>IF('Inschrijfform algemeen'!I64&gt;0,$D105-'Inschrijfform algemeen'!I64,"")</f>
        <v/>
      </c>
      <c r="I105" s="196">
        <f>IF(I89="",0,IF(H105="",0,IF(H105&gt;9,FLOOR(I89/Tariefstructuur!$C$66,1)*Tariefstructuur!$B$66,IF(H105&gt;7,FLOOR(I89/Tariefstructuur!$C$65,1)*Tariefstructuur!$B$65,IF(H105&gt;5,FLOOR(I89/Tariefstructuur!$C$64,1)*Tariefstructuur!$B$64,IF(H105&gt;3,FLOOR(I89/Tariefstructuur!$C$62,1)*Tariefstructuur!$B$62,IF(H105&gt;1,FLOOR(I89/Tariefstructuur!$C$60,1)*Tariefstructuur!$B$60,"")))))))</f>
        <v>0</v>
      </c>
      <c r="J105" s="195" t="str">
        <f>IF('Inschrijfform algemeen'!K64&gt;0,$D105-'Inschrijfform algemeen'!K64,"")</f>
        <v/>
      </c>
      <c r="K105" s="196">
        <f>IF(K89="",0,IF(J105="",0,IF(J105&gt;5,FLOOR(K89/Tariefstructuur!$C$64,1)*Tariefstructuur!$B$64,IF(J105&gt;3,FLOOR(K89/Tariefstructuur!$C$62,1)*Tariefstructuur!$B$62,IF(J105&gt;1,FLOOR(K89/Tariefstructuur!$C$60,1)*Tariefstructuur!$B$60,"")))))</f>
        <v>0</v>
      </c>
      <c r="L105" s="195" t="str">
        <f>IF('Inschrijfform algemeen'!M64&gt;0,$D105-'Inschrijfform algemeen'!M64,"")</f>
        <v/>
      </c>
      <c r="M105" s="196">
        <f>IF(M89="",0,IF(L105="",0,IF(L105&gt;9,FLOOR(M89/Tariefstructuur!$C$66,1)*Tariefstructuur!$B$66,IF(L105&gt;7,FLOOR(M89/Tariefstructuur!$C$65,1)*Tariefstructuur!$B$65,IF(L105&gt;5,FLOOR(M89/Tariefstructuur!$C$64,1)*Tariefstructuur!$B$64,IF(L105&gt;3,FLOOR(M89/Tariefstructuur!$C$62,1)*Tariefstructuur!$B$62,IF(L105&gt;1,FLOOR(M89/Tariefstructuur!$C$60,1)*Tariefstructuur!$B$60,"")))))))</f>
        <v>0</v>
      </c>
      <c r="N105" s="195" t="str">
        <f>IF('Inschrijfform algemeen'!O64&gt;0,$D105-'Inschrijfform algemeen'!O64,"")</f>
        <v/>
      </c>
      <c r="O105" s="196">
        <f>IF(O89="",0,IF(N105="",0,IF(N105&gt;9,FLOOR(O89/Tariefstructuur!$C$66,1)*Tariefstructuur!$B$66,IF(N105&gt;7,FLOOR(O89/Tariefstructuur!$C$65,1)*Tariefstructuur!$B$65,IF(N105&gt;5,FLOOR(O89/Tariefstructuur!$C$64,1)*Tariefstructuur!$B$64,IF(N105&gt;3,FLOOR(O89/Tariefstructuur!$C$62,1)*Tariefstructuur!$B$62,IF(N105&gt;1,FLOOR(O89/Tariefstructuur!$C$60,1)*Tariefstructuur!$B$60,"")))))))</f>
        <v>0</v>
      </c>
    </row>
    <row r="106" spans="1:18" s="8" customFormat="1" ht="11" x14ac:dyDescent="0.15">
      <c r="A106" s="1"/>
      <c r="B106" s="8" t="s">
        <v>716</v>
      </c>
      <c r="J106" s="278"/>
      <c r="K106" s="8" t="s">
        <v>717</v>
      </c>
      <c r="O106" s="196">
        <f>ROUNDDOWN(O90*J106/100,0)</f>
        <v>0</v>
      </c>
      <c r="Q106" s="60"/>
      <c r="R106" s="87"/>
    </row>
    <row r="107" spans="1:18" s="8" customFormat="1" ht="11" x14ac:dyDescent="0.15">
      <c r="A107" s="1"/>
      <c r="B107" s="38" t="s">
        <v>496</v>
      </c>
      <c r="C107" s="38"/>
      <c r="D107" s="38"/>
      <c r="E107" s="38"/>
      <c r="F107" s="198">
        <f>'Inschrijfform algemeen'!F67</f>
        <v>0</v>
      </c>
      <c r="G107" s="196">
        <f>IF(O109=0,IF(F107=0,0,G89*10/100))</f>
        <v>0</v>
      </c>
      <c r="H107" s="198">
        <f>'Inschrijfform algemeen'!H67</f>
        <v>0</v>
      </c>
      <c r="I107" s="196">
        <f>IF(Q109=0,IF(H107=0,0,I89*10/100))</f>
        <v>0</v>
      </c>
      <c r="J107" s="198">
        <f>'Inschrijfform algemeen'!J67</f>
        <v>0</v>
      </c>
      <c r="K107" s="196">
        <f>IF(S109=0,IF(J107=0,0,K89*10/100))</f>
        <v>0</v>
      </c>
      <c r="L107" s="198">
        <f>'Inschrijfform algemeen'!L67</f>
        <v>0</v>
      </c>
      <c r="M107" s="196">
        <f>IF(U109=0,IF(L107=0,0,M89*10/100))</f>
        <v>0</v>
      </c>
      <c r="N107" s="198">
        <f>'Inschrijfform algemeen'!N67</f>
        <v>0</v>
      </c>
      <c r="O107" s="196">
        <f>IF(W109=0,IF(N107=0,0,O89*10/100))</f>
        <v>0</v>
      </c>
      <c r="Q107" s="60"/>
      <c r="R107" s="87"/>
    </row>
    <row r="108" spans="1:18" s="8" customFormat="1" ht="11" x14ac:dyDescent="0.15">
      <c r="A108" s="1"/>
      <c r="B108" s="365" t="str">
        <f>IF(G107&gt;0,"De korting is slechts geldig na het insturen van de benodigde documenten",IF(I107&gt;0,"De korting is slechts geldig na het insturen van de benodigde documenten",IF(K107&gt;0,"De korting is slechts geldig na het insturen van de benodigde documenten",IF(M107&gt;0,"De korting is slechts geldig na het insturen van de benodigde documenten",IF(O107&gt;0,"De korting is slechts geldig na het insturen van de benodigde documenten","")))))</f>
        <v/>
      </c>
      <c r="C108" s="365"/>
      <c r="D108" s="365"/>
      <c r="E108" s="365"/>
      <c r="F108" s="365"/>
      <c r="G108" s="365"/>
      <c r="H108" s="365"/>
      <c r="I108" s="365"/>
      <c r="J108" s="365"/>
      <c r="K108" s="365"/>
      <c r="L108" s="365"/>
      <c r="M108" s="365"/>
      <c r="N108" s="365"/>
      <c r="O108" s="365"/>
      <c r="Q108" s="60"/>
      <c r="R108" s="87"/>
    </row>
    <row r="109" spans="1:18" s="8" customFormat="1" ht="11" x14ac:dyDescent="0.15">
      <c r="A109" s="1"/>
      <c r="B109" s="365" t="s">
        <v>495</v>
      </c>
      <c r="C109" s="365"/>
      <c r="D109" s="365"/>
      <c r="E109" s="365"/>
      <c r="F109" s="365"/>
      <c r="G109" s="365"/>
      <c r="H109" s="365"/>
      <c r="I109" s="365"/>
      <c r="J109" s="365"/>
      <c r="K109" s="365"/>
      <c r="L109" s="365"/>
      <c r="M109" s="365"/>
      <c r="N109" s="198">
        <f>'Inschrijfform algemeen'!E50</f>
        <v>0</v>
      </c>
      <c r="O109" s="196">
        <f>IF(N109&gt;0,O90*10/100,0)</f>
        <v>0</v>
      </c>
      <c r="Q109" s="60"/>
      <c r="R109" s="87"/>
    </row>
    <row r="110" spans="1:18" s="8" customFormat="1" ht="11" x14ac:dyDescent="0.15">
      <c r="A110" s="1"/>
      <c r="B110" s="365" t="str">
        <f>IF(O109&gt;0,"Bovenstaande korting is slechts geldig na indienen van het benodigde document","")</f>
        <v/>
      </c>
      <c r="C110" s="365"/>
      <c r="D110" s="365"/>
      <c r="E110" s="365"/>
      <c r="F110" s="365"/>
      <c r="G110" s="365"/>
      <c r="H110" s="365"/>
      <c r="I110" s="365"/>
      <c r="J110" s="365"/>
      <c r="K110" s="365"/>
      <c r="L110" s="365"/>
      <c r="M110" s="365"/>
      <c r="N110" s="365"/>
      <c r="O110" s="365"/>
      <c r="Q110" s="60"/>
      <c r="R110" s="87"/>
    </row>
    <row r="111" spans="1:18" s="8" customFormat="1" ht="11" x14ac:dyDescent="0.15">
      <c r="A111" s="1"/>
      <c r="B111" s="365" t="s">
        <v>94</v>
      </c>
      <c r="C111" s="365"/>
      <c r="D111" s="365"/>
      <c r="E111" s="365"/>
      <c r="F111" s="365"/>
      <c r="G111" s="365"/>
      <c r="H111" s="365"/>
      <c r="I111" s="365"/>
      <c r="J111" s="365"/>
      <c r="K111" s="365"/>
      <c r="L111" s="365"/>
      <c r="M111" s="365"/>
      <c r="N111" s="365"/>
      <c r="O111" s="179">
        <f>SUM(G96:G109)+SUM(I96:I109)+SUM(K96:K109)+SUM(M96:M109)+SUM(O99:O109)</f>
        <v>0</v>
      </c>
    </row>
    <row r="112" spans="1:18" s="8" customFormat="1" ht="3" customHeight="1" x14ac:dyDescent="0.15">
      <c r="A112" s="1"/>
      <c r="G112" s="9"/>
      <c r="I112" s="9"/>
      <c r="K112" s="9"/>
      <c r="M112" s="9"/>
      <c r="O112" s="9"/>
    </row>
    <row r="113" spans="1:16" s="8" customFormat="1" ht="11" x14ac:dyDescent="0.15">
      <c r="A113" s="1">
        <v>19</v>
      </c>
      <c r="B113" s="13" t="s">
        <v>95</v>
      </c>
      <c r="G113" s="9"/>
      <c r="I113" s="9"/>
      <c r="K113" s="9"/>
      <c r="M113" s="9"/>
      <c r="O113" s="9"/>
    </row>
    <row r="114" spans="1:16" s="8" customFormat="1" ht="11" x14ac:dyDescent="0.15">
      <c r="A114" s="1"/>
      <c r="B114" s="8" t="s">
        <v>95</v>
      </c>
      <c r="F114" s="195" t="str">
        <f>IF('Inschrijfform algemeen'!F59:G59&gt;0,"X","")</f>
        <v/>
      </c>
      <c r="G114" s="196" t="str">
        <f>IF(F114="","",G11)</f>
        <v/>
      </c>
      <c r="H114" s="195" t="str">
        <f>IF('Inschrijfform algemeen'!H59:I59&gt;0,"X","")</f>
        <v/>
      </c>
      <c r="I114" s="196" t="str">
        <f>IF(H114="","",I11)</f>
        <v/>
      </c>
      <c r="J114" s="195" t="str">
        <f>IF('Inschrijfform algemeen'!J59:K59&gt;0,"X","")</f>
        <v/>
      </c>
      <c r="K114" s="196" t="str">
        <f>IF(J114="","",K11)</f>
        <v/>
      </c>
      <c r="L114" s="195" t="str">
        <f>IF('Inschrijfform algemeen'!L59:M59&gt;0,"X","")</f>
        <v/>
      </c>
      <c r="M114" s="196" t="str">
        <f>IF(L114="","",M11)</f>
        <v/>
      </c>
      <c r="N114" s="195" t="str">
        <f>IF('Inschrijfform algemeen'!N59:O59&gt;0,"X","")</f>
        <v/>
      </c>
      <c r="O114" s="196" t="str">
        <f>IF(N114="","",O11)</f>
        <v/>
      </c>
    </row>
    <row r="115" spans="1:16" s="8" customFormat="1" ht="11" x14ac:dyDescent="0.15">
      <c r="A115" s="1"/>
      <c r="B115" s="8" t="s">
        <v>96</v>
      </c>
      <c r="D115" s="8" t="s">
        <v>727</v>
      </c>
      <c r="E115" s="8">
        <f>SUM(F115:N115)</f>
        <v>0</v>
      </c>
      <c r="F115" s="8">
        <f>IF(F114="X",1,0)</f>
        <v>0</v>
      </c>
      <c r="G115" s="179"/>
      <c r="H115" s="8">
        <f>IF(H114="X",1,0)</f>
        <v>0</v>
      </c>
      <c r="I115" s="179"/>
      <c r="J115" s="8">
        <f>IF(J114="X",1,0)</f>
        <v>0</v>
      </c>
      <c r="K115" s="179"/>
      <c r="L115" s="8">
        <f>IF(L114="X",1,0)</f>
        <v>0</v>
      </c>
      <c r="M115" s="179"/>
      <c r="N115" s="8">
        <f>IF(N114="X",1,0)</f>
        <v>0</v>
      </c>
      <c r="O115" s="179">
        <f>SUM(G114:O114)</f>
        <v>0</v>
      </c>
    </row>
    <row r="116" spans="1:16" s="8" customFormat="1" ht="10" hidden="1" customHeight="1" x14ac:dyDescent="0.15">
      <c r="A116" s="1"/>
      <c r="G116" s="9"/>
      <c r="I116" s="9"/>
      <c r="K116" s="9"/>
      <c r="M116" s="9"/>
      <c r="O116" s="9"/>
    </row>
    <row r="117" spans="1:16" s="8" customFormat="1" ht="4" hidden="1" customHeight="1" x14ac:dyDescent="0.15">
      <c r="A117" s="1">
        <v>20</v>
      </c>
      <c r="B117" s="407" t="s">
        <v>183</v>
      </c>
      <c r="C117" s="407"/>
      <c r="D117" s="407"/>
      <c r="E117" s="407"/>
      <c r="F117" s="407"/>
      <c r="G117" s="407"/>
      <c r="H117" s="407"/>
      <c r="I117" s="407"/>
      <c r="J117" s="407"/>
      <c r="K117" s="407"/>
      <c r="L117" s="407"/>
      <c r="M117" s="407"/>
      <c r="N117" s="407"/>
      <c r="O117" s="407"/>
    </row>
    <row r="118" spans="1:16" s="8" customFormat="1" ht="9" hidden="1" customHeight="1" x14ac:dyDescent="0.15">
      <c r="A118" s="1"/>
      <c r="B118" s="414" t="s">
        <v>541</v>
      </c>
      <c r="C118" s="414"/>
      <c r="D118" s="414"/>
      <c r="E118" s="414"/>
      <c r="F118" s="414"/>
      <c r="G118" s="414"/>
      <c r="H118" s="414"/>
      <c r="I118" s="414"/>
      <c r="J118" s="414"/>
      <c r="K118" s="414"/>
      <c r="L118" s="414"/>
      <c r="M118" s="414"/>
      <c r="N118" s="414"/>
      <c r="O118" s="414"/>
    </row>
    <row r="119" spans="1:16" s="8" customFormat="1" ht="11" hidden="1" x14ac:dyDescent="0.15">
      <c r="A119" s="1"/>
      <c r="B119" s="54" t="s">
        <v>182</v>
      </c>
      <c r="C119" s="365"/>
      <c r="D119" s="365"/>
      <c r="E119" s="195">
        <v>20</v>
      </c>
      <c r="F119" s="197">
        <f>IF(COUNTIF('Inschrijfform muziek'!F25:F30,"x")+COUNTIF('Inschrijfform muziek'!F32:F33,"x")&gt;0,1,IF('Inschrijfform muziek'!F57&gt;0,1,0))</f>
        <v>0</v>
      </c>
      <c r="G119" s="196">
        <f>IF('Inschrijfform algemeen'!F57="",0,IF($D$105='Inschrijfform algemeen'!G64,Tariefstructuur!$B$70,IF('Inschrijfform algemeen'!G64="",Tariefstructuur!$B$70,0)))</f>
        <v>0</v>
      </c>
      <c r="H119" s="197"/>
      <c r="I119" s="196">
        <f>IF('Inschrijfform algemeen'!H57="",0,IF($D$105='Inschrijfform algemeen'!I64,Tariefstructuur!$B$70,IF('Inschrijfform algemeen'!I64="",Tariefstructuur!$B$70,0)))</f>
        <v>0</v>
      </c>
      <c r="J119" s="197"/>
      <c r="K119" s="196">
        <f>IF('Inschrijfform algemeen'!J57="",0,IF($D$105='Inschrijfform algemeen'!K64,Tariefstructuur!$B$70,IF('Inschrijfform algemeen'!K64="",Tariefstructuur!$B$70,0)))</f>
        <v>0</v>
      </c>
      <c r="L119" s="197"/>
      <c r="M119" s="196">
        <f>IF('Inschrijfform algemeen'!L57="",0,IF($D$105='Inschrijfform algemeen'!M64,Tariefstructuur!$B$70,IF('Inschrijfform algemeen'!M64="",Tariefstructuur!$B$70,0)))</f>
        <v>0</v>
      </c>
      <c r="N119" s="197"/>
      <c r="O119" s="196">
        <f>IF('Inschrijfform algemeen'!N57="",0,IF($D$105='Inschrijfform algemeen'!O64,Tariefstructuur!$B$70,IF('Inschrijfform algemeen'!O64="",Tariefstructuur!$B$70,0)))</f>
        <v>0</v>
      </c>
    </row>
    <row r="120" spans="1:16" s="8" customFormat="1" ht="11" hidden="1" x14ac:dyDescent="0.15">
      <c r="A120" s="1"/>
      <c r="B120" s="54" t="s">
        <v>90</v>
      </c>
      <c r="C120" s="38"/>
      <c r="D120" s="38"/>
      <c r="F120" s="27"/>
      <c r="G120" s="179"/>
      <c r="H120" s="27"/>
      <c r="I120" s="179"/>
      <c r="J120" s="27"/>
      <c r="K120" s="179"/>
      <c r="L120" s="27"/>
      <c r="M120" s="179"/>
      <c r="N120" s="27"/>
      <c r="O120" s="179">
        <f>G119+I119+K119+M119+O119</f>
        <v>0</v>
      </c>
    </row>
    <row r="121" spans="1:16" s="8" customFormat="1" ht="3" customHeight="1" x14ac:dyDescent="0.15">
      <c r="A121" s="1"/>
      <c r="B121" s="13"/>
      <c r="C121" s="38"/>
      <c r="D121" s="38"/>
      <c r="F121" s="27"/>
      <c r="G121" s="179"/>
      <c r="H121" s="27"/>
      <c r="I121" s="179"/>
      <c r="J121" s="27"/>
      <c r="K121" s="179"/>
      <c r="L121" s="27"/>
      <c r="M121" s="179"/>
      <c r="N121" s="27"/>
      <c r="O121" s="179"/>
    </row>
    <row r="122" spans="1:16" s="8" customFormat="1" ht="11" x14ac:dyDescent="0.15">
      <c r="A122" s="1">
        <v>21</v>
      </c>
      <c r="B122" s="13" t="s">
        <v>110</v>
      </c>
      <c r="D122" s="59">
        <v>39995</v>
      </c>
      <c r="E122" s="59"/>
      <c r="F122" s="55"/>
      <c r="G122" s="9"/>
      <c r="I122" s="9"/>
      <c r="K122" s="9"/>
      <c r="M122" s="9"/>
      <c r="O122" s="9"/>
    </row>
    <row r="123" spans="1:16" s="8" customFormat="1" ht="11" x14ac:dyDescent="0.15">
      <c r="A123" s="1"/>
      <c r="B123" s="8" t="s">
        <v>67</v>
      </c>
      <c r="D123" s="59"/>
      <c r="E123" s="59"/>
      <c r="F123" s="55"/>
      <c r="G123" s="179" t="str">
        <f>'Inschrijfform huur'!G26</f>
        <v/>
      </c>
      <c r="H123" s="55"/>
      <c r="I123" s="179" t="str">
        <f>'Inschrijfform huur'!I26</f>
        <v/>
      </c>
      <c r="J123" s="55"/>
      <c r="K123" s="179" t="str">
        <f>'Inschrijfform huur'!K26</f>
        <v/>
      </c>
      <c r="L123" s="55"/>
      <c r="M123" s="179" t="str">
        <f>'Inschrijfform huur'!M26</f>
        <v/>
      </c>
      <c r="N123" s="55"/>
      <c r="O123" s="179" t="str">
        <f>'Inschrijfform huur'!O26</f>
        <v/>
      </c>
    </row>
    <row r="124" spans="1:16" s="8" customFormat="1" ht="11" x14ac:dyDescent="0.15">
      <c r="A124" s="1"/>
      <c r="B124" s="8" t="s">
        <v>90</v>
      </c>
      <c r="D124" s="59"/>
      <c r="E124" s="59"/>
      <c r="F124" s="55"/>
      <c r="G124" s="9"/>
      <c r="H124" s="55"/>
      <c r="I124" s="9"/>
      <c r="J124" s="55"/>
      <c r="K124" s="9"/>
      <c r="L124" s="55"/>
      <c r="M124" s="9"/>
      <c r="N124" s="55"/>
      <c r="O124" s="179">
        <f>SUM(G123:O123)</f>
        <v>0</v>
      </c>
    </row>
    <row r="125" spans="1:16" s="8" customFormat="1" ht="3" customHeight="1" x14ac:dyDescent="0.15">
      <c r="A125" s="1"/>
      <c r="G125" s="9"/>
      <c r="I125" s="9"/>
      <c r="K125" s="9"/>
      <c r="M125" s="9"/>
      <c r="O125" s="9"/>
    </row>
    <row r="126" spans="1:16" s="8" customFormat="1" ht="11" x14ac:dyDescent="0.15">
      <c r="A126" s="1">
        <v>22</v>
      </c>
      <c r="B126" s="13" t="s">
        <v>108</v>
      </c>
      <c r="D126" s="59">
        <v>39995</v>
      </c>
      <c r="E126" s="59"/>
      <c r="F126" s="55"/>
      <c r="G126" s="9"/>
      <c r="I126" s="9"/>
      <c r="K126" s="9"/>
      <c r="M126" s="9"/>
      <c r="O126" s="9"/>
    </row>
    <row r="127" spans="1:16" s="8" customFormat="1" ht="11" hidden="1" x14ac:dyDescent="0.15">
      <c r="A127" s="1"/>
      <c r="B127" s="365" t="s">
        <v>265</v>
      </c>
      <c r="C127" s="365"/>
      <c r="D127" s="365"/>
      <c r="E127" s="365"/>
      <c r="F127" s="205" t="str">
        <f>IF('Inschrijfform muziek'!F21="x","x",IF('Inschrijfform muziek'!F21="x","x",""))</f>
        <v/>
      </c>
      <c r="G127" s="196" t="str">
        <f>IF('Inschrijfform muziek'!F19="x",25,IF('Inschrijfform muziek'!F20="x",75,IF('Inschrijfform muziek'!F21="x",25,IF('Inschrijfform muziek'!F22="x",75,""))))</f>
        <v/>
      </c>
      <c r="H127" s="205" t="str">
        <f>IF('Inschrijfform muziek'!I21="x","x",IF('Inschrijfform muziek'!I21="x","x",""))</f>
        <v/>
      </c>
      <c r="I127" s="196" t="str">
        <f>IF('Inschrijfform muziek'!I19="x",25,IF('Inschrijfform muziek'!I20="x",75,IF('Inschrijfform muziek'!I21="x",25,IF('Inschrijfform muziek'!I22="x",75,""))))</f>
        <v/>
      </c>
      <c r="J127" s="205" t="str">
        <f>IF('Inschrijfform muziek'!L21="x","x",IF('Inschrijfform muziek'!L21="x","x",""))</f>
        <v/>
      </c>
      <c r="K127" s="196" t="str">
        <f>IF('Inschrijfform muziek'!L19="x",25,IF('Inschrijfform muziek'!L20="x",75,IF('Inschrijfform muziek'!L21="x",25,IF('Inschrijfform muziek'!L22="x",75,""))))</f>
        <v/>
      </c>
      <c r="L127" s="205" t="str">
        <f>IF('Inschrijfform muziek'!O21="x","x",IF('Inschrijfform muziek'!O21="x","x",""))</f>
        <v/>
      </c>
      <c r="M127" s="196" t="str">
        <f>IF('Inschrijfform muziek'!O19="x",25,IF('Inschrijfform muziek'!O20="x",75,IF('Inschrijfform muziek'!O21="x",25,IF('Inschrijfform muziek'!O22="x",75,""))))</f>
        <v/>
      </c>
      <c r="N127" s="205" t="str">
        <f>IF('Inschrijfform muziek'!R21="x","x",IF('Inschrijfform muziek'!R21="x","x",""))</f>
        <v/>
      </c>
      <c r="O127" s="196" t="str">
        <f>IF('Inschrijfform muziek'!R19="x",25,IF('Inschrijfform muziek'!R20="x",75,IF('Inschrijfform muziek'!R21="x",25,IF('Inschrijfform muziek'!R22="x",75,""))))</f>
        <v/>
      </c>
      <c r="P127" s="22" t="str">
        <f>IF('Inschrijfform muziek'!T19="x",25,IF('Inschrijfform muziek'!T20="x",75,IF('Inschrijfform muziek'!T21="x",25,IF('Inschrijfform muziek'!T22="x",75,""))))</f>
        <v/>
      </c>
    </row>
    <row r="128" spans="1:16" s="8" customFormat="1" ht="11" hidden="1" x14ac:dyDescent="0.15">
      <c r="A128" s="1"/>
      <c r="B128" s="38" t="s">
        <v>122</v>
      </c>
      <c r="C128" s="38"/>
      <c r="D128" s="38"/>
      <c r="E128" s="38"/>
      <c r="F128" s="205" t="str">
        <f>IF('Inschrijfform huur'!F24="x","x","")</f>
        <v/>
      </c>
      <c r="G128" s="196" t="str">
        <f>IF(F128="x",50,"")</f>
        <v/>
      </c>
      <c r="H128" s="205" t="str">
        <f>IF('Inschrijfform huur'!H24="x","x","")</f>
        <v/>
      </c>
      <c r="I128" s="196" t="str">
        <f>IF(H128="x",50,"")</f>
        <v/>
      </c>
      <c r="J128" s="205" t="str">
        <f>IF('Inschrijfform huur'!J24="x","x","")</f>
        <v/>
      </c>
      <c r="K128" s="196" t="str">
        <f>IF(J128="x",50,"")</f>
        <v/>
      </c>
      <c r="L128" s="205" t="str">
        <f>IF('Inschrijfform huur'!L24="x","x","")</f>
        <v/>
      </c>
      <c r="M128" s="196" t="str">
        <f>IF(L128="x",50,"")</f>
        <v/>
      </c>
      <c r="N128" s="205" t="str">
        <f>IF('Inschrijfform huur'!N24="x","x","")</f>
        <v/>
      </c>
      <c r="O128" s="196" t="str">
        <f>IF(N128="x",50,"")</f>
        <v/>
      </c>
    </row>
    <row r="129" spans="1:16" s="8" customFormat="1" ht="11" hidden="1" x14ac:dyDescent="0.15">
      <c r="A129" s="1"/>
      <c r="B129" s="365" t="s">
        <v>109</v>
      </c>
      <c r="C129" s="365"/>
      <c r="D129" s="365"/>
      <c r="E129" s="365"/>
      <c r="F129" s="205">
        <f>'Inschrijfform huur'!F26</f>
        <v>0</v>
      </c>
      <c r="G129" s="196" t="str">
        <f>IF(G123="","",IF(F129&gt;0,F129*200,""))</f>
        <v/>
      </c>
      <c r="H129" s="205">
        <f>'Inschrijfform huur'!H26</f>
        <v>0</v>
      </c>
      <c r="I129" s="196" t="str">
        <f>IF(I123="","",IF(I123&gt;0,I123/120*200,""))</f>
        <v/>
      </c>
      <c r="J129" s="205">
        <f>'Inschrijfform huur'!J26</f>
        <v>0</v>
      </c>
      <c r="K129" s="196" t="str">
        <f>IF(K123="","",IF(K123&gt;0,K123/120*200,""))</f>
        <v/>
      </c>
      <c r="L129" s="205">
        <f>'Inschrijfform huur'!L26</f>
        <v>0</v>
      </c>
      <c r="M129" s="196" t="str">
        <f>IF(M123="","",IF(M123&gt;0,M123/120*200,""))</f>
        <v/>
      </c>
      <c r="N129" s="205">
        <f>'Inschrijfform huur'!N26</f>
        <v>0</v>
      </c>
      <c r="O129" s="196" t="str">
        <f>IF(O123="","",IF(N129&gt;0,N129*200,""))</f>
        <v/>
      </c>
    </row>
    <row r="130" spans="1:16" s="8" customFormat="1" ht="11" x14ac:dyDescent="0.15">
      <c r="A130" s="1"/>
      <c r="B130" s="365" t="s">
        <v>67</v>
      </c>
      <c r="C130" s="365"/>
      <c r="D130" s="365"/>
      <c r="E130" s="365"/>
      <c r="F130" s="205"/>
      <c r="G130" s="256" t="str">
        <f>'Inschrijfform huur'!G44</f>
        <v/>
      </c>
      <c r="H130" s="277"/>
      <c r="I130" s="256" t="str">
        <f>'Inschrijfform huur'!I44</f>
        <v/>
      </c>
      <c r="J130" s="277"/>
      <c r="K130" s="256" t="str">
        <f>'Inschrijfform huur'!K44</f>
        <v/>
      </c>
      <c r="L130" s="277"/>
      <c r="M130" s="256" t="str">
        <f>'Inschrijfform huur'!M44</f>
        <v/>
      </c>
      <c r="N130" s="277"/>
      <c r="O130" s="256" t="str">
        <f>'Inschrijfform huur'!O44</f>
        <v/>
      </c>
    </row>
    <row r="131" spans="1:16" s="8" customFormat="1" ht="11" x14ac:dyDescent="0.15">
      <c r="A131" s="1"/>
      <c r="B131" s="8" t="s">
        <v>67</v>
      </c>
      <c r="D131" s="59">
        <v>40360</v>
      </c>
      <c r="E131" s="59"/>
      <c r="F131" s="55"/>
      <c r="G131" s="9"/>
      <c r="I131" s="9"/>
      <c r="K131" s="9"/>
      <c r="M131" s="9"/>
      <c r="O131" s="179">
        <f>SUM(G130:O130)</f>
        <v>0</v>
      </c>
    </row>
    <row r="132" spans="1:16" s="8" customFormat="1" ht="3" customHeight="1" x14ac:dyDescent="0.15">
      <c r="A132" s="1"/>
      <c r="G132" s="9"/>
      <c r="I132" s="9"/>
      <c r="K132" s="9"/>
      <c r="M132" s="9"/>
      <c r="O132" s="9"/>
    </row>
    <row r="133" spans="1:16" s="8" customFormat="1" ht="11" hidden="1" x14ac:dyDescent="0.15">
      <c r="A133" s="1">
        <v>22</v>
      </c>
      <c r="B133" s="13" t="s">
        <v>499</v>
      </c>
      <c r="D133" s="59">
        <v>39995</v>
      </c>
      <c r="E133" s="59"/>
      <c r="F133" s="55"/>
      <c r="G133" s="9"/>
      <c r="I133" s="9"/>
      <c r="K133" s="9"/>
      <c r="M133" s="9"/>
      <c r="O133" s="9"/>
    </row>
    <row r="134" spans="1:16" s="8" customFormat="1" ht="11" hidden="1" customHeight="1" x14ac:dyDescent="0.15">
      <c r="A134" s="1"/>
      <c r="B134" s="365" t="s">
        <v>514</v>
      </c>
      <c r="C134" s="365"/>
      <c r="D134" s="365"/>
      <c r="E134" s="365"/>
      <c r="F134" s="56" t="str">
        <f>IF('Inschrijfform muziek'!F28="x","x",IF('Inschrijfform muziek'!F28="x","x",""))</f>
        <v/>
      </c>
      <c r="G134" s="179" t="str">
        <f>IF('Inschrijfform muziek'!F26="x",25,IF('Inschrijfform muziek'!F27="x",75,IF('Inschrijfform muziek'!F28="x",25,IF('Inschrijfform muziek'!F29="x",75,""))))</f>
        <v/>
      </c>
      <c r="H134" s="56" t="str">
        <f>IF('Inschrijfform muziek'!I28="x","x",IF('Inschrijfform muziek'!I28="x","x",""))</f>
        <v/>
      </c>
      <c r="I134" s="179" t="str">
        <f>IF('Inschrijfform muziek'!I26="x",25,IF('Inschrijfform muziek'!I27="x",75,IF('Inschrijfform muziek'!I28="x",25,IF('Inschrijfform muziek'!I29="x",75,""))))</f>
        <v/>
      </c>
      <c r="J134" s="56" t="str">
        <f>IF('Inschrijfform muziek'!L28="x","x",IF('Inschrijfform muziek'!L28="x","x",""))</f>
        <v/>
      </c>
      <c r="K134" s="179" t="str">
        <f>IF('Inschrijfform muziek'!L26="x",25,IF('Inschrijfform muziek'!L27="x",75,IF('Inschrijfform muziek'!L28="x",25,IF('Inschrijfform muziek'!L29="x",75,""))))</f>
        <v/>
      </c>
      <c r="L134" s="56" t="str">
        <f>IF('Inschrijfform muziek'!O28="x","x",IF('Inschrijfform muziek'!O28="x","x",""))</f>
        <v/>
      </c>
      <c r="M134" s="179" t="str">
        <f>IF('Inschrijfform muziek'!O26="x",25,IF('Inschrijfform muziek'!O27="x",75,IF('Inschrijfform muziek'!O28="x",25,IF('Inschrijfform muziek'!O29="x",75,""))))</f>
        <v/>
      </c>
      <c r="N134" s="56" t="str">
        <f>IF('Inschrijfform muziek'!R28="x","x",IF('Inschrijfform muziek'!R28="x","x",""))</f>
        <v/>
      </c>
      <c r="O134" s="179">
        <f>IF('Inschrijfform huur'!F30="X",'Inschrijfform huur'!G30,0)</f>
        <v>0</v>
      </c>
      <c r="P134" s="22" t="str">
        <f>IF('Inschrijfform muziek'!T26="x",25,IF('Inschrijfform muziek'!T27="x",75,IF('Inschrijfform muziek'!T28="x",25,IF('Inschrijfform muziek'!T29="x",75,""))))</f>
        <v/>
      </c>
    </row>
    <row r="135" spans="1:16" s="8" customFormat="1" ht="21" hidden="1" customHeight="1" x14ac:dyDescent="0.15">
      <c r="A135" s="1"/>
      <c r="G135" s="9"/>
      <c r="I135" s="9"/>
      <c r="K135" s="9"/>
      <c r="M135" s="9"/>
      <c r="O135" s="9"/>
    </row>
    <row r="136" spans="1:16" s="8" customFormat="1" ht="14" customHeight="1" thickBot="1" x14ac:dyDescent="0.2">
      <c r="A136" s="1">
        <v>23</v>
      </c>
      <c r="B136" s="64" t="s">
        <v>224</v>
      </c>
      <c r="G136" s="9"/>
      <c r="I136" s="9"/>
      <c r="K136" s="9"/>
      <c r="M136" s="9"/>
      <c r="O136" s="9"/>
    </row>
    <row r="137" spans="1:16" s="8" customFormat="1" ht="24" customHeight="1" thickBot="1" x14ac:dyDescent="0.2">
      <c r="A137" s="1"/>
      <c r="B137" s="409" t="s">
        <v>518</v>
      </c>
      <c r="C137" s="409"/>
      <c r="D137" s="409"/>
      <c r="E137" s="409"/>
      <c r="F137" s="268"/>
      <c r="G137" s="267"/>
      <c r="H137" s="267"/>
      <c r="I137" s="267"/>
      <c r="J137" s="267"/>
      <c r="K137" s="267"/>
      <c r="L137" s="267"/>
      <c r="M137" s="267"/>
      <c r="N137" s="267"/>
    </row>
    <row r="138" spans="1:16" s="8" customFormat="1" ht="24" customHeight="1" x14ac:dyDescent="0.15">
      <c r="A138" s="1"/>
      <c r="B138" s="410" t="str">
        <f>IF(F137="","Gelieve ons PM-reglement te aanvaarden door een X te zetten cel F133","")</f>
        <v>Gelieve ons PM-reglement te aanvaarden door een X te zetten cel F133</v>
      </c>
      <c r="C138" s="410"/>
      <c r="D138" s="410"/>
      <c r="E138" s="410"/>
      <c r="F138" s="410"/>
      <c r="G138" s="410"/>
      <c r="H138" s="410"/>
      <c r="I138" s="410"/>
      <c r="J138" s="410"/>
      <c r="K138" s="410"/>
      <c r="L138" s="410"/>
      <c r="M138" s="410"/>
      <c r="N138" s="410"/>
      <c r="O138" s="410"/>
    </row>
    <row r="139" spans="1:16" s="8" customFormat="1" ht="3" customHeight="1" x14ac:dyDescent="0.15">
      <c r="A139" s="1"/>
      <c r="G139" s="9"/>
      <c r="I139" s="9"/>
      <c r="K139" s="9"/>
      <c r="M139" s="9"/>
      <c r="O139" s="9"/>
    </row>
    <row r="140" spans="1:16" s="8" customFormat="1" ht="15" customHeight="1" thickBot="1" x14ac:dyDescent="0.2">
      <c r="A140" s="1">
        <v>24</v>
      </c>
      <c r="B140" s="64" t="s">
        <v>444</v>
      </c>
      <c r="G140" s="9"/>
      <c r="I140" s="9"/>
      <c r="K140" s="9"/>
      <c r="M140" s="9"/>
      <c r="O140" s="9"/>
    </row>
    <row r="141" spans="1:16" s="8" customFormat="1" ht="23" customHeight="1" thickBot="1" x14ac:dyDescent="0.2">
      <c r="A141" s="1"/>
      <c r="B141" s="409" t="s">
        <v>443</v>
      </c>
      <c r="C141" s="409"/>
      <c r="D141" s="409"/>
      <c r="E141" s="409"/>
      <c r="F141" s="268"/>
      <c r="G141" s="267"/>
      <c r="H141" s="267"/>
      <c r="I141" s="267"/>
      <c r="J141" s="267"/>
      <c r="K141" s="267"/>
      <c r="L141" s="267"/>
      <c r="M141" s="267"/>
      <c r="N141" s="267"/>
      <c r="P141" s="267"/>
    </row>
    <row r="142" spans="1:16" s="8" customFormat="1" ht="23" customHeight="1" x14ac:dyDescent="0.15">
      <c r="A142" s="1"/>
      <c r="B142" s="410" t="str">
        <f>IF(F141="","Gelieve onze Privacyverklaring te lezen en te aanvaarden door een X te plaatsen in cel F137","")</f>
        <v>Gelieve onze Privacyverklaring te lezen en te aanvaarden door een X te plaatsen in cel F137</v>
      </c>
      <c r="C142" s="410"/>
      <c r="D142" s="410"/>
      <c r="E142" s="410"/>
      <c r="F142" s="410"/>
      <c r="G142" s="410"/>
      <c r="H142" s="410"/>
      <c r="I142" s="410"/>
      <c r="J142" s="410"/>
      <c r="K142" s="410"/>
      <c r="L142" s="410"/>
      <c r="M142" s="410"/>
      <c r="N142" s="410"/>
      <c r="O142" s="410"/>
      <c r="P142" s="267"/>
    </row>
    <row r="143" spans="1:16" s="8" customFormat="1" ht="3" customHeight="1" x14ac:dyDescent="0.15">
      <c r="A143" s="1"/>
      <c r="B143" s="263"/>
      <c r="C143" s="263"/>
      <c r="D143" s="263"/>
      <c r="E143" s="263"/>
      <c r="F143" s="263"/>
      <c r="G143" s="263"/>
      <c r="H143" s="263"/>
      <c r="I143" s="263"/>
      <c r="J143" s="263"/>
      <c r="K143" s="263"/>
      <c r="L143" s="263"/>
      <c r="M143" s="263"/>
      <c r="N143" s="263"/>
      <c r="O143" s="263"/>
    </row>
    <row r="144" spans="1:16" s="8" customFormat="1" ht="11" x14ac:dyDescent="0.15">
      <c r="A144" s="1">
        <v>25</v>
      </c>
      <c r="B144" s="13" t="s">
        <v>94</v>
      </c>
      <c r="D144" s="59">
        <v>41456</v>
      </c>
      <c r="E144" s="59"/>
      <c r="F144" s="55"/>
      <c r="G144" s="9"/>
      <c r="I144" s="9"/>
      <c r="K144" s="9"/>
      <c r="M144" s="181">
        <f>'Inschrijfform algemeen'!D19</f>
        <v>0</v>
      </c>
      <c r="O144" s="9"/>
    </row>
    <row r="145" spans="1:15" s="8" customFormat="1" ht="11" x14ac:dyDescent="0.15">
      <c r="A145" s="1"/>
      <c r="B145" s="354" t="s">
        <v>672</v>
      </c>
      <c r="C145" s="354"/>
      <c r="D145" s="354"/>
      <c r="E145" s="354"/>
      <c r="F145" s="354"/>
      <c r="G145" s="354"/>
      <c r="H145" s="354"/>
      <c r="I145" s="354"/>
      <c r="J145" s="354"/>
      <c r="K145" s="354"/>
      <c r="L145" s="354"/>
      <c r="M145" s="354"/>
      <c r="N145" s="354"/>
      <c r="O145" s="256">
        <f>O90-O111+O115+O124+O131+O134</f>
        <v>0</v>
      </c>
    </row>
    <row r="146" spans="1:15" s="63" customFormat="1" ht="11" x14ac:dyDescent="0.15">
      <c r="A146" s="62"/>
      <c r="B146" s="50" t="str">
        <f>IF('Inschrijfform algemeen'!D19&lt;Tariefstructuur!I20,"Korting bij betaling voor de hierna volgende datum","")</f>
        <v>Korting bij betaling voor de hierna volgende datum</v>
      </c>
      <c r="C146" s="50"/>
      <c r="D146" s="50"/>
      <c r="E146" s="50"/>
      <c r="F146" s="50" t="str">
        <f>IF(M144&lt;Tariefstructuur!I17,"VEB","")</f>
        <v>VEB</v>
      </c>
      <c r="G146" s="293">
        <f>IF(F146="VEB",Tariefstructuur!I17,"")</f>
        <v>45458</v>
      </c>
      <c r="H146" s="50" t="b">
        <f>IF(M144&gt;Tariefstructuur!I17,IF(M144&lt;Tariefstructuur!I18,"EB",""))</f>
        <v>0</v>
      </c>
      <c r="I146" s="293" t="str">
        <f>IF(H146="EB",Tariefstructuur!I18,"")</f>
        <v/>
      </c>
      <c r="J146" s="50" t="b">
        <f>IF(M144&gt;Tariefstructuur!L18,IF(M144&lt;Tariefstructuur!I19,"VBK",""))</f>
        <v>0</v>
      </c>
      <c r="K146" s="300" t="str">
        <f>IF(J146="VBK",Tariefstructuur!I19,"")</f>
        <v/>
      </c>
      <c r="L146" s="74" t="b">
        <f>IF(M144&gt;Tariefstructuur!I19,IF(M144&lt;Tariefstructuur!I20,"LK",""))</f>
        <v>0</v>
      </c>
      <c r="M146" s="285" t="b">
        <f>IF(M144&gt;Tariefstructuur!I19,IF(Tariefstructuur!I20,Tariefstructuur!I20,""))</f>
        <v>0</v>
      </c>
      <c r="N146" s="74"/>
      <c r="O146" s="182"/>
    </row>
    <row r="147" spans="1:15" s="299" customFormat="1" ht="11" x14ac:dyDescent="0.15">
      <c r="A147" s="296"/>
      <c r="B147" s="297" t="str">
        <f>IF('Inschrijfform algemeen'!D19&lt;Tariefstructuur!I20,"Kortingsbedrag","")</f>
        <v>Kortingsbedrag</v>
      </c>
      <c r="C147" s="297"/>
      <c r="D147" s="297"/>
      <c r="E147" s="297"/>
      <c r="F147" s="297"/>
      <c r="G147" s="297">
        <f>IF(F146="VEB",(O90-O111)*Tariefstructuur!M17/100,0)</f>
        <v>0</v>
      </c>
      <c r="H147" s="297"/>
      <c r="I147" s="297">
        <f>IF(H146="EB",(O90-O111)*Tariefstructuur!M18/100,0)</f>
        <v>0</v>
      </c>
      <c r="J147" s="297"/>
      <c r="K147" s="297">
        <f>IF(J146="VBK",(O90-O111)*Tariefstructuur!M19/100,0)</f>
        <v>0</v>
      </c>
      <c r="L147" s="295"/>
      <c r="M147" s="294">
        <f>IF(L146="LK",(O90-O111)*Tariefstructuur!M20/100,0)</f>
        <v>0</v>
      </c>
      <c r="N147" s="295"/>
      <c r="O147" s="298">
        <f>SUM(G147:M147)</f>
        <v>0</v>
      </c>
    </row>
    <row r="148" spans="1:15" s="13" customFormat="1" ht="11" x14ac:dyDescent="0.15">
      <c r="A148" s="29"/>
      <c r="B148" s="207" t="s">
        <v>140</v>
      </c>
      <c r="C148" s="208"/>
      <c r="D148" s="413"/>
      <c r="E148" s="413"/>
      <c r="F148" s="413"/>
      <c r="G148" s="413"/>
      <c r="H148" s="413"/>
      <c r="I148" s="413"/>
      <c r="J148" s="413"/>
      <c r="K148" s="413"/>
      <c r="L148" s="413"/>
      <c r="M148" s="413"/>
      <c r="N148" s="413"/>
      <c r="O148" s="209"/>
    </row>
    <row r="149" spans="1:15" s="13" customFormat="1" ht="17" customHeight="1" x14ac:dyDescent="0.15">
      <c r="A149" s="29"/>
      <c r="B149" s="415" t="str">
        <f>IF('!Eval Covid-19!'!F65="Ja (Ik vraag korting)","X","")</f>
        <v/>
      </c>
      <c r="C149" s="415"/>
      <c r="D149" s="415"/>
      <c r="E149" s="415"/>
      <c r="F149" s="415"/>
      <c r="G149" s="415"/>
      <c r="H149" s="415"/>
      <c r="I149" s="415"/>
      <c r="J149" s="415"/>
      <c r="K149" s="415"/>
      <c r="L149" s="415"/>
      <c r="M149" s="415"/>
      <c r="N149" s="415"/>
      <c r="O149" s="415"/>
    </row>
    <row r="150" spans="1:15" s="13" customFormat="1" x14ac:dyDescent="0.2">
      <c r="A150" s="29"/>
      <c r="B150" s="428" t="str">
        <f>IF('Inschrijfform algemeen'!D19="","OPGELET: de datum van inschrijven is nog niet ingevuld in het tabblad Inschrijfform algemeen!","")</f>
        <v>OPGELET: de datum van inschrijven is nog niet ingevuld in het tabblad Inschrijfform algemeen!</v>
      </c>
      <c r="C150" s="428"/>
      <c r="D150" s="428"/>
      <c r="E150" s="428"/>
      <c r="F150" s="428"/>
      <c r="G150" s="428"/>
      <c r="H150" s="428"/>
      <c r="I150" s="428"/>
      <c r="J150" s="428"/>
      <c r="K150" s="428"/>
      <c r="L150" s="428"/>
      <c r="M150" s="428"/>
      <c r="N150" s="428"/>
      <c r="O150" s="428"/>
    </row>
    <row r="151" spans="1:15" s="13" customFormat="1" ht="5" customHeight="1" x14ac:dyDescent="0.2">
      <c r="A151" s="29"/>
      <c r="B151" s="231"/>
      <c r="C151" s="231"/>
      <c r="D151" s="231"/>
      <c r="E151" s="231"/>
      <c r="F151" s="231"/>
      <c r="G151" s="231"/>
      <c r="H151" s="231"/>
      <c r="I151" s="231"/>
      <c r="J151" s="231"/>
      <c r="K151" s="231"/>
      <c r="L151" s="231"/>
      <c r="M151" s="231"/>
      <c r="N151" s="231"/>
      <c r="O151" s="231"/>
    </row>
    <row r="152" spans="1:15" s="13" customFormat="1" x14ac:dyDescent="0.15">
      <c r="A152" s="29"/>
      <c r="B152" s="434" t="str">
        <f>IF(B149="X","Het te betalen bedrag zal u per mail worden toegestuurd, gelieve dus nog niets te betalen!","")</f>
        <v/>
      </c>
      <c r="C152" s="434"/>
      <c r="D152" s="434"/>
      <c r="E152" s="434"/>
      <c r="F152" s="434"/>
      <c r="G152" s="434"/>
      <c r="H152" s="434"/>
      <c r="I152" s="434"/>
      <c r="J152" s="434"/>
      <c r="K152" s="434"/>
      <c r="L152" s="434"/>
      <c r="M152" s="434"/>
      <c r="N152" s="434"/>
      <c r="O152" s="434"/>
    </row>
    <row r="153" spans="1:15" s="13" customFormat="1" x14ac:dyDescent="0.15">
      <c r="A153" s="29"/>
      <c r="B153" s="435" t="s">
        <v>610</v>
      </c>
      <c r="C153" s="435"/>
      <c r="D153" s="435"/>
      <c r="E153" s="435"/>
      <c r="F153" s="435"/>
      <c r="G153" s="435"/>
      <c r="H153" s="246"/>
      <c r="I153" s="243"/>
      <c r="J153" s="247"/>
      <c r="K153" s="247"/>
      <c r="L153" s="247"/>
      <c r="M153" s="247"/>
      <c r="N153" s="247"/>
      <c r="O153" s="247"/>
    </row>
    <row r="154" spans="1:15" s="13" customFormat="1" x14ac:dyDescent="0.15">
      <c r="A154" s="29"/>
      <c r="B154" s="245" t="s">
        <v>613</v>
      </c>
      <c r="C154" s="248"/>
      <c r="D154" s="242"/>
      <c r="E154" s="242"/>
      <c r="F154" s="242"/>
      <c r="G154" s="242"/>
      <c r="H154" s="246"/>
      <c r="I154" s="243"/>
      <c r="J154" s="436" t="s">
        <v>611</v>
      </c>
      <c r="K154" s="436"/>
      <c r="L154" s="436"/>
      <c r="M154" s="436"/>
      <c r="N154" s="436"/>
      <c r="O154" s="244"/>
    </row>
    <row r="155" spans="1:15" s="13" customFormat="1" ht="63" customHeight="1" x14ac:dyDescent="0.15">
      <c r="A155" s="29"/>
      <c r="B155" s="245" t="s">
        <v>609</v>
      </c>
      <c r="C155" s="412"/>
      <c r="D155" s="412"/>
      <c r="E155" s="412"/>
      <c r="F155" s="412"/>
      <c r="G155" s="412"/>
      <c r="H155" s="412"/>
      <c r="I155" s="412"/>
      <c r="J155" s="412"/>
      <c r="K155" s="412"/>
      <c r="L155" s="412"/>
      <c r="M155" s="412"/>
      <c r="N155" s="412"/>
      <c r="O155" s="412"/>
    </row>
    <row r="156" spans="1:15" s="235" customFormat="1" ht="38" customHeight="1" x14ac:dyDescent="0.15">
      <c r="A156" s="234"/>
      <c r="B156" s="432" t="str">
        <f>IF(O156&gt;0,"Totaal te betalen op rekening BE63 4679 1732 1108 (KREDBEBB) van Pro Musica, vzw.","")</f>
        <v/>
      </c>
      <c r="C156" s="432"/>
      <c r="D156" s="432"/>
      <c r="E156" s="432"/>
      <c r="F156" s="432"/>
      <c r="G156" s="432"/>
      <c r="H156" s="432"/>
      <c r="I156" s="257"/>
      <c r="J156" s="433" t="str">
        <f>IF(C164&gt;Tariefstructuur!I17,"",CONCATENATE("Bij betaling voor 15/07/2021 mag er ",O146," EUR afgetrokken worden"))</f>
        <v/>
      </c>
      <c r="K156" s="433"/>
      <c r="L156" s="433"/>
      <c r="M156" s="433"/>
      <c r="N156" s="433"/>
      <c r="O156" s="236">
        <f>O145+O148</f>
        <v>0</v>
      </c>
    </row>
    <row r="157" spans="1:15" ht="3" customHeight="1" x14ac:dyDescent="0.2"/>
    <row r="158" spans="1:15" s="13" customFormat="1" ht="143" customHeight="1" x14ac:dyDescent="0.2">
      <c r="A158" s="1"/>
      <c r="B158" s="437" t="s">
        <v>715</v>
      </c>
      <c r="C158" s="437"/>
      <c r="D158" s="437"/>
      <c r="E158" s="437"/>
      <c r="F158" s="437"/>
      <c r="G158" s="437"/>
      <c r="H158" s="437"/>
      <c r="I158" s="437"/>
      <c r="J158" s="437"/>
      <c r="K158" s="437"/>
      <c r="L158" s="437"/>
      <c r="M158" s="272"/>
      <c r="N158" s="272"/>
      <c r="O158" s="272"/>
    </row>
    <row r="159" spans="1:15" s="13" customFormat="1" ht="11" customHeight="1" x14ac:dyDescent="0.15">
      <c r="A159" s="1"/>
      <c r="B159" s="275"/>
      <c r="C159" s="275"/>
      <c r="D159" s="275"/>
      <c r="E159" s="275"/>
      <c r="F159" s="275"/>
      <c r="G159" s="275"/>
      <c r="H159" s="275"/>
      <c r="I159" s="275"/>
      <c r="J159" s="275"/>
      <c r="K159" s="272"/>
      <c r="L159" s="276"/>
      <c r="M159" s="276"/>
      <c r="N159" s="276"/>
      <c r="O159" s="276"/>
    </row>
    <row r="160" spans="1:15" s="13" customFormat="1" ht="22" customHeight="1" x14ac:dyDescent="0.15">
      <c r="A160" s="1"/>
      <c r="B160" s="429" t="str">
        <f>IF('Inschrijfform algemeen'!E38="x","Te betalen lidmaatschap vtbKultuur op rekening BE07 7390 1723 3766 (KREDBEBB) van ProMusica², het lidmaatschap gaat pas in na ontvangst van de lidmaatschapsbijdrage","")</f>
        <v/>
      </c>
      <c r="C160" s="429"/>
      <c r="D160" s="429"/>
      <c r="E160" s="429"/>
      <c r="F160" s="429"/>
      <c r="G160" s="429"/>
      <c r="H160" s="429"/>
      <c r="I160" s="429"/>
      <c r="J160" s="429"/>
      <c r="K160" s="429"/>
      <c r="L160" s="429"/>
      <c r="M160" s="429"/>
      <c r="N160" s="429"/>
      <c r="O160" s="183" t="str">
        <f>IF('Inschrijfform algemeen'!E38="x",30,"")</f>
        <v/>
      </c>
    </row>
    <row r="161" spans="1:17" s="13" customFormat="1" ht="145" customHeight="1" x14ac:dyDescent="0.2">
      <c r="A161" s="1"/>
      <c r="B161" s="437" t="s">
        <v>766</v>
      </c>
      <c r="C161" s="437"/>
      <c r="D161" s="437"/>
      <c r="E161" s="437"/>
      <c r="F161" s="437"/>
      <c r="G161" s="437"/>
      <c r="H161" s="437"/>
      <c r="I161" s="437"/>
      <c r="J161" s="437"/>
      <c r="K161" s="437"/>
      <c r="L161" s="437"/>
      <c r="M161" s="271"/>
      <c r="N161" s="271"/>
      <c r="O161" s="271"/>
    </row>
    <row r="162" spans="1:17" s="13" customFormat="1" ht="11" customHeight="1" x14ac:dyDescent="0.2">
      <c r="A162" s="1"/>
      <c r="B162" s="273"/>
      <c r="C162" s="273"/>
      <c r="D162" s="273"/>
      <c r="E162" s="273"/>
      <c r="F162" s="273"/>
      <c r="G162" s="273"/>
      <c r="H162" s="273"/>
      <c r="I162" s="273"/>
      <c r="J162" s="273"/>
      <c r="K162" s="273"/>
      <c r="L162" s="273"/>
      <c r="M162" s="271"/>
      <c r="N162" s="271"/>
      <c r="O162" s="271"/>
    </row>
    <row r="163" spans="1:17" s="13" customFormat="1" ht="5" customHeight="1" x14ac:dyDescent="0.2">
      <c r="A163" s="1"/>
      <c r="B163" s="274"/>
      <c r="C163" s="274"/>
      <c r="D163" s="274"/>
      <c r="E163" s="274"/>
      <c r="F163" s="274"/>
      <c r="G163" s="274"/>
      <c r="H163" s="274"/>
      <c r="I163" s="274"/>
      <c r="J163" s="274"/>
      <c r="K163" s="274"/>
      <c r="L163" s="274"/>
      <c r="M163" s="264"/>
      <c r="N163" s="264"/>
      <c r="O163" s="264"/>
    </row>
    <row r="164" spans="1:17" s="8" customFormat="1" ht="11" x14ac:dyDescent="0.15">
      <c r="A164" s="1"/>
      <c r="B164" s="8" t="s">
        <v>97</v>
      </c>
      <c r="C164" s="225" t="str" cm="1">
        <f t="array" ref="C164:E164">IF('Inschrijfform algemeen'!D19:F19="","",'Inschrijfform algemeen'!D19:F19)</f>
        <v/>
      </c>
      <c r="D164" s="233" t="str">
        <v/>
      </c>
      <c r="E164" s="233" t="str">
        <v/>
      </c>
      <c r="F164" s="51"/>
      <c r="G164" s="51"/>
      <c r="H164" s="51"/>
      <c r="I164" s="365"/>
      <c r="J164" s="365"/>
      <c r="K164" s="343"/>
      <c r="L164" s="343"/>
      <c r="M164" s="343"/>
      <c r="N164" s="343"/>
      <c r="O164" s="9"/>
    </row>
    <row r="165" spans="1:17" s="8" customFormat="1" ht="13" customHeight="1" x14ac:dyDescent="0.15">
      <c r="A165" s="1"/>
      <c r="B165" s="8" t="s">
        <v>98</v>
      </c>
      <c r="C165" s="365"/>
      <c r="D165" s="365"/>
      <c r="E165" s="365"/>
      <c r="F165" s="365"/>
      <c r="G165" s="365"/>
      <c r="H165" s="365"/>
      <c r="I165" s="38" t="s">
        <v>99</v>
      </c>
      <c r="J165" s="365"/>
      <c r="K165" s="365"/>
      <c r="L165" s="365"/>
      <c r="M165" s="365"/>
      <c r="N165" s="365"/>
      <c r="O165" s="365"/>
    </row>
    <row r="166" spans="1:17" s="8" customFormat="1" ht="11" x14ac:dyDescent="0.15">
      <c r="A166" s="1"/>
      <c r="B166" s="430" t="s">
        <v>1</v>
      </c>
      <c r="C166" s="430"/>
      <c r="D166" s="430"/>
      <c r="E166" s="430"/>
      <c r="F166" s="430"/>
      <c r="G166" s="430"/>
      <c r="H166" s="430"/>
      <c r="I166" s="430"/>
      <c r="J166" s="430"/>
      <c r="K166" s="430"/>
      <c r="L166" s="430"/>
      <c r="M166" s="430"/>
      <c r="N166" s="430"/>
      <c r="O166" s="430"/>
    </row>
    <row r="167" spans="1:17" s="8" customFormat="1" ht="11" x14ac:dyDescent="0.15">
      <c r="A167" s="1"/>
      <c r="B167" s="215" t="s">
        <v>522</v>
      </c>
      <c r="C167" s="215"/>
      <c r="D167" s="215"/>
      <c r="E167" s="215"/>
      <c r="F167" s="215"/>
      <c r="G167" s="215"/>
      <c r="H167" s="215"/>
      <c r="I167" s="215"/>
      <c r="J167" s="215"/>
      <c r="K167" s="215"/>
      <c r="L167" s="215"/>
      <c r="M167" s="215"/>
      <c r="N167" s="215"/>
      <c r="O167" s="270">
        <f>IF('Inschrijfform algemeen'!E38="x",20,0)</f>
        <v>0</v>
      </c>
    </row>
    <row r="168" spans="1:17" s="13" customFormat="1" ht="11" customHeight="1" x14ac:dyDescent="0.15">
      <c r="A168" s="1"/>
      <c r="B168" s="425" t="s">
        <v>521</v>
      </c>
      <c r="C168" s="425"/>
      <c r="D168" s="425"/>
      <c r="E168" s="425"/>
      <c r="F168" s="425"/>
      <c r="G168" s="425"/>
      <c r="H168" s="425"/>
      <c r="I168" s="425"/>
      <c r="J168" s="425"/>
      <c r="K168" s="425"/>
      <c r="L168" s="425"/>
      <c r="M168" s="431"/>
      <c r="N168" s="431"/>
      <c r="O168" s="210"/>
    </row>
    <row r="169" spans="1:17" s="13" customFormat="1" ht="12" customHeight="1" x14ac:dyDescent="0.15">
      <c r="A169" s="1"/>
      <c r="B169" s="425" t="s">
        <v>523</v>
      </c>
      <c r="C169" s="425"/>
      <c r="D169" s="425"/>
      <c r="E169" s="425"/>
      <c r="F169" s="425"/>
      <c r="G169" s="425"/>
      <c r="H169" s="425"/>
      <c r="I169" s="425"/>
      <c r="J169" s="425"/>
      <c r="K169" s="425"/>
      <c r="L169" s="425"/>
      <c r="M169" s="425"/>
      <c r="N169" s="425"/>
      <c r="O169" s="211">
        <f>O167-O168</f>
        <v>0</v>
      </c>
    </row>
    <row r="170" spans="1:17" s="13" customFormat="1" ht="11" customHeight="1" x14ac:dyDescent="0.15">
      <c r="A170" s="1"/>
      <c r="B170" s="424" t="s">
        <v>524</v>
      </c>
      <c r="C170" s="424"/>
      <c r="D170" s="421" t="s">
        <v>339</v>
      </c>
      <c r="E170" s="421"/>
      <c r="F170" s="216"/>
      <c r="G170" s="217"/>
      <c r="H170" s="216"/>
      <c r="I170" s="421" t="str">
        <f>IF(O146=0,"",IF(G170&lt;Tariefstructuur!I17,"",IF('Inschrijfform te betalen'!G170&lt;Tariefstructuur!I18,"Correctiedatum","")))</f>
        <v/>
      </c>
      <c r="J170" s="421"/>
      <c r="K170" s="427"/>
      <c r="L170" s="427"/>
      <c r="M170" s="218" t="str">
        <f>IF(I170="Correctiedatum",Tariefstructuur!I17-1,IF(G170="","",G170))</f>
        <v/>
      </c>
      <c r="N170" s="219"/>
      <c r="O170" s="220"/>
      <c r="Q170" s="14"/>
    </row>
    <row r="171" spans="1:17" s="13" customFormat="1" ht="11" customHeight="1" x14ac:dyDescent="0.15">
      <c r="A171" s="1"/>
      <c r="B171" s="425"/>
      <c r="C171" s="425"/>
      <c r="D171" s="422" t="str">
        <f>IF(M170&lt;Tariefstructuur!I17,"Vroegboekkorting","")</f>
        <v/>
      </c>
      <c r="E171" s="422"/>
      <c r="F171" s="422"/>
      <c r="G171" s="422"/>
      <c r="H171" s="422"/>
      <c r="I171" s="422"/>
      <c r="J171" s="422"/>
      <c r="K171" s="422"/>
      <c r="L171" s="422"/>
      <c r="M171" s="422"/>
      <c r="N171" s="422"/>
      <c r="O171" s="211">
        <f>IF(M170&lt;Tariefstructuur!I17,'Inschrijfform te betalen'!O146,0)</f>
        <v>0</v>
      </c>
    </row>
    <row r="172" spans="1:17" s="13" customFormat="1" ht="11" customHeight="1" x14ac:dyDescent="0.15">
      <c r="A172" s="1"/>
      <c r="B172" s="425"/>
      <c r="C172" s="425"/>
      <c r="D172" s="423" t="str">
        <f>IF(M172="","","Datum betaling 2")</f>
        <v/>
      </c>
      <c r="E172" s="423"/>
      <c r="F172" s="423"/>
      <c r="G172" s="423"/>
      <c r="H172" s="423"/>
      <c r="I172" s="423"/>
      <c r="J172" s="423"/>
      <c r="K172" s="423"/>
      <c r="L172" s="423"/>
      <c r="M172" s="221"/>
      <c r="N172" s="222"/>
      <c r="O172" s="210"/>
    </row>
    <row r="173" spans="1:17" s="13" customFormat="1" ht="11" customHeight="1" x14ac:dyDescent="0.15">
      <c r="A173" s="1"/>
      <c r="B173" s="425"/>
      <c r="C173" s="425"/>
      <c r="D173" s="423" t="str">
        <f>IF(M173="","","Datum betaling 3")</f>
        <v/>
      </c>
      <c r="E173" s="423"/>
      <c r="F173" s="423"/>
      <c r="G173" s="423"/>
      <c r="H173" s="423"/>
      <c r="I173" s="423"/>
      <c r="J173" s="423"/>
      <c r="K173" s="423"/>
      <c r="L173" s="423"/>
      <c r="M173" s="221"/>
      <c r="N173" s="222"/>
      <c r="O173" s="210"/>
    </row>
    <row r="174" spans="1:17" s="13" customFormat="1" ht="11" customHeight="1" x14ac:dyDescent="0.15">
      <c r="A174" s="1"/>
      <c r="B174" s="425"/>
      <c r="C174" s="425"/>
      <c r="D174" s="423" t="str">
        <f>IF(M174="","","Datum betaling 2")</f>
        <v/>
      </c>
      <c r="E174" s="423"/>
      <c r="F174" s="423"/>
      <c r="G174" s="423"/>
      <c r="H174" s="423"/>
      <c r="I174" s="423"/>
      <c r="J174" s="423"/>
      <c r="K174" s="423"/>
      <c r="L174" s="423"/>
      <c r="M174" s="221"/>
      <c r="N174" s="222"/>
      <c r="O174" s="210"/>
    </row>
    <row r="175" spans="1:17" s="13" customFormat="1" ht="11" customHeight="1" x14ac:dyDescent="0.15">
      <c r="A175" s="1"/>
      <c r="B175" s="420" t="s">
        <v>452</v>
      </c>
      <c r="C175" s="420"/>
      <c r="D175" s="420"/>
      <c r="E175" s="420"/>
      <c r="F175" s="420"/>
      <c r="G175" s="420"/>
      <c r="H175" s="420"/>
      <c r="I175" s="420"/>
      <c r="J175" s="420"/>
      <c r="K175" s="212" t="s">
        <v>97</v>
      </c>
      <c r="L175" s="213"/>
      <c r="M175" s="214"/>
      <c r="N175" s="213"/>
      <c r="O175" s="210"/>
    </row>
    <row r="176" spans="1:17" s="13" customFormat="1" ht="11" customHeight="1" x14ac:dyDescent="0.15">
      <c r="A176" s="1"/>
      <c r="B176" s="36" t="s">
        <v>338</v>
      </c>
      <c r="C176" s="36"/>
      <c r="D176" s="142"/>
      <c r="E176" s="142"/>
      <c r="F176" s="142"/>
      <c r="G176" s="143"/>
      <c r="H176" s="142"/>
      <c r="I176" s="143"/>
      <c r="J176" s="142"/>
      <c r="K176" s="143"/>
      <c r="L176" s="142"/>
      <c r="M176" s="143" t="str">
        <f>IF(O156=0,"",IF(O176=0,"VOLDAAN",""))</f>
        <v/>
      </c>
      <c r="N176" s="142"/>
      <c r="O176" s="183">
        <f>IF(O175&gt;0,0,O156-O170-O171-O172-O173-O174)</f>
        <v>0</v>
      </c>
    </row>
    <row r="177" spans="1:15" s="13" customFormat="1" ht="13.5" customHeight="1" x14ac:dyDescent="0.15">
      <c r="A177" s="1"/>
      <c r="B177" s="426" t="str">
        <f>IF(O176&gt;0,"OPGELET BIJ LAATTIJDIGE BETALING: Bedrag per begonnen maand dat dient bijgerekend te worden bij betaling na","")</f>
        <v/>
      </c>
      <c r="C177" s="426"/>
      <c r="D177" s="426"/>
      <c r="E177" s="426"/>
      <c r="F177" s="426"/>
      <c r="G177" s="426"/>
      <c r="H177" s="426"/>
      <c r="I177" s="426"/>
      <c r="J177" s="426"/>
      <c r="K177" s="426"/>
      <c r="L177" s="426"/>
      <c r="M177" s="265" t="str">
        <f>IF(O176&gt;0,IF('Inschrijfform algemeen'!D19&lt;='Inschrijfform algemeen'!K1,'Inschrijfform algemeen'!K1+30,'Inschrijfform algemeen'!D19+15),"")</f>
        <v/>
      </c>
      <c r="N177" s="50"/>
      <c r="O177" s="266" t="str">
        <f>IF(O176=0,"",O176*1/100)</f>
        <v/>
      </c>
    </row>
    <row r="178" spans="1:15" s="8" customFormat="1" ht="3" customHeight="1" x14ac:dyDescent="0.15">
      <c r="A178" s="1"/>
      <c r="G178" s="9"/>
      <c r="I178" s="9"/>
      <c r="K178" s="9"/>
      <c r="M178" s="9"/>
      <c r="O178" s="9"/>
    </row>
    <row r="179" spans="1:15" s="8" customFormat="1" ht="12" customHeight="1" x14ac:dyDescent="0.15">
      <c r="A179" s="1">
        <v>26</v>
      </c>
      <c r="B179" s="354" t="s">
        <v>101</v>
      </c>
      <c r="C179" s="354"/>
      <c r="D179" s="354"/>
      <c r="E179" s="354"/>
      <c r="F179" s="354"/>
      <c r="G179" s="354"/>
      <c r="H179" s="354"/>
      <c r="I179" s="354"/>
      <c r="J179" s="354"/>
      <c r="K179" s="354"/>
      <c r="L179" s="354"/>
      <c r="M179" s="354"/>
      <c r="N179" s="354"/>
      <c r="O179" s="354"/>
    </row>
    <row r="180" spans="1:15" s="8" customFormat="1" ht="12" customHeight="1" x14ac:dyDescent="0.15">
      <c r="A180" s="1"/>
      <c r="B180" s="354"/>
      <c r="C180" s="354"/>
      <c r="D180" s="365" t="s">
        <v>102</v>
      </c>
      <c r="E180" s="365"/>
      <c r="F180" s="365"/>
      <c r="G180" s="365"/>
      <c r="H180" s="365"/>
      <c r="I180" s="365"/>
      <c r="J180" s="365"/>
      <c r="K180" s="365"/>
      <c r="L180" s="365"/>
      <c r="M180" s="365"/>
      <c r="N180" s="365"/>
      <c r="O180" s="365"/>
    </row>
    <row r="181" spans="1:15" s="8" customFormat="1" ht="12" customHeight="1" x14ac:dyDescent="0.15">
      <c r="A181" s="1"/>
      <c r="B181" s="326" t="s">
        <v>24</v>
      </c>
      <c r="C181" s="326"/>
      <c r="D181" s="390"/>
      <c r="E181" s="390"/>
      <c r="F181" s="390"/>
      <c r="G181" s="390"/>
      <c r="H181" s="390"/>
      <c r="I181" s="390"/>
      <c r="J181" s="390"/>
      <c r="K181" s="390"/>
      <c r="L181" s="390"/>
      <c r="M181" s="390"/>
      <c r="N181" s="390"/>
      <c r="O181" s="390"/>
    </row>
    <row r="182" spans="1:15" s="8" customFormat="1" ht="12" customHeight="1" x14ac:dyDescent="0.15">
      <c r="A182" s="1"/>
      <c r="B182" s="326" t="s">
        <v>25</v>
      </c>
      <c r="C182" s="326"/>
      <c r="D182" s="391"/>
      <c r="E182" s="391"/>
      <c r="F182" s="391"/>
      <c r="G182" s="391"/>
      <c r="H182" s="391"/>
      <c r="I182" s="391"/>
      <c r="J182" s="391"/>
      <c r="K182" s="391"/>
      <c r="L182" s="391"/>
      <c r="M182" s="391"/>
      <c r="N182" s="391"/>
      <c r="O182" s="391"/>
    </row>
    <row r="183" spans="1:15" s="8" customFormat="1" ht="12" customHeight="1" x14ac:dyDescent="0.15">
      <c r="A183" s="1"/>
      <c r="B183" s="326" t="s">
        <v>26</v>
      </c>
      <c r="C183" s="326"/>
      <c r="D183" s="391"/>
      <c r="E183" s="391"/>
      <c r="F183" s="391"/>
      <c r="G183" s="391"/>
      <c r="H183" s="391"/>
      <c r="I183" s="391"/>
      <c r="J183" s="391"/>
      <c r="K183" s="391"/>
      <c r="L183" s="391"/>
      <c r="M183" s="391"/>
      <c r="N183" s="391"/>
      <c r="O183" s="391"/>
    </row>
    <row r="184" spans="1:15" s="8" customFormat="1" ht="12" customHeight="1" x14ac:dyDescent="0.15">
      <c r="A184" s="1"/>
      <c r="B184" s="326" t="s">
        <v>27</v>
      </c>
      <c r="C184" s="326"/>
      <c r="D184" s="391"/>
      <c r="E184" s="391"/>
      <c r="F184" s="391"/>
      <c r="G184" s="391"/>
      <c r="H184" s="391"/>
      <c r="I184" s="391"/>
      <c r="J184" s="391"/>
      <c r="K184" s="391"/>
      <c r="L184" s="391"/>
      <c r="M184" s="391"/>
      <c r="N184" s="391"/>
      <c r="O184" s="391"/>
    </row>
    <row r="185" spans="1:15" s="8" customFormat="1" ht="12" customHeight="1" x14ac:dyDescent="0.15">
      <c r="A185" s="1"/>
      <c r="B185" s="326" t="s">
        <v>28</v>
      </c>
      <c r="C185" s="326"/>
      <c r="D185" s="391" t="s">
        <v>237</v>
      </c>
      <c r="E185" s="391"/>
      <c r="F185" s="391"/>
      <c r="G185" s="391"/>
      <c r="H185" s="391"/>
      <c r="I185" s="391"/>
      <c r="J185" s="391"/>
      <c r="K185" s="391"/>
      <c r="L185" s="391"/>
      <c r="M185" s="391"/>
      <c r="N185" s="391"/>
      <c r="O185" s="391"/>
    </row>
    <row r="186" spans="1:15" s="8" customFormat="1" ht="3" customHeight="1" x14ac:dyDescent="0.15">
      <c r="A186" s="1"/>
      <c r="G186" s="9"/>
      <c r="I186" s="9"/>
      <c r="K186" s="9"/>
      <c r="M186" s="9"/>
      <c r="O186" s="9"/>
    </row>
    <row r="187" spans="1:15" s="8" customFormat="1" ht="29" customHeight="1" x14ac:dyDescent="0.15">
      <c r="A187" s="143">
        <v>27</v>
      </c>
      <c r="B187" s="416" t="s">
        <v>520</v>
      </c>
      <c r="C187" s="416"/>
      <c r="D187" s="416"/>
      <c r="E187" s="416"/>
      <c r="F187" s="416"/>
      <c r="G187" s="416"/>
      <c r="H187" s="416"/>
      <c r="I187" s="416"/>
      <c r="J187" s="416"/>
      <c r="K187" s="416"/>
      <c r="L187" s="416"/>
      <c r="M187" s="416"/>
      <c r="N187" s="416"/>
      <c r="O187" s="416"/>
    </row>
    <row r="188" spans="1:15" s="8" customFormat="1" ht="15" customHeight="1" x14ac:dyDescent="0.15">
      <c r="A188" s="5"/>
      <c r="B188" s="418" t="s">
        <v>681</v>
      </c>
      <c r="C188" s="418"/>
      <c r="D188" s="418"/>
      <c r="E188" s="206"/>
      <c r="F188" s="206"/>
      <c r="G188" s="206"/>
      <c r="H188" s="206"/>
      <c r="I188" s="206"/>
      <c r="J188" s="206"/>
      <c r="K188" s="206"/>
      <c r="L188" s="206"/>
      <c r="M188" s="206"/>
      <c r="N188" s="206"/>
      <c r="O188" s="206"/>
    </row>
    <row r="189" spans="1:15" s="8" customFormat="1" ht="26" customHeight="1" x14ac:dyDescent="0.15">
      <c r="A189" s="5"/>
      <c r="B189" s="419" t="s">
        <v>519</v>
      </c>
      <c r="C189" s="419"/>
      <c r="D189" s="419"/>
      <c r="E189" s="419"/>
      <c r="F189" s="419"/>
      <c r="G189" s="419"/>
      <c r="H189" s="419"/>
      <c r="I189" s="419"/>
      <c r="J189" s="419"/>
      <c r="K189" s="419"/>
      <c r="L189" s="419"/>
      <c r="M189" s="419"/>
      <c r="N189" s="419"/>
      <c r="O189" s="419"/>
    </row>
    <row r="190" spans="1:15" s="8" customFormat="1" ht="11" x14ac:dyDescent="0.15">
      <c r="A190" s="29" t="s">
        <v>104</v>
      </c>
      <c r="B190" s="417" t="s">
        <v>105</v>
      </c>
      <c r="C190" s="417"/>
      <c r="D190" s="417"/>
      <c r="E190" s="417"/>
      <c r="F190" s="417"/>
      <c r="G190" s="417"/>
      <c r="H190" s="417"/>
      <c r="I190" s="417"/>
      <c r="J190" s="417"/>
      <c r="K190" s="417"/>
      <c r="L190" s="417"/>
      <c r="M190" s="417"/>
      <c r="N190" s="417"/>
      <c r="O190" s="417"/>
    </row>
    <row r="191" spans="1:15" s="8" customFormat="1" ht="61.25" customHeight="1" x14ac:dyDescent="0.15">
      <c r="A191" s="1"/>
      <c r="B191" s="413"/>
      <c r="C191" s="413"/>
      <c r="D191" s="413"/>
      <c r="E191" s="413"/>
      <c r="F191" s="413"/>
      <c r="G191" s="413"/>
      <c r="H191" s="413"/>
      <c r="I191" s="413"/>
      <c r="J191" s="413"/>
      <c r="K191" s="413"/>
      <c r="L191" s="413"/>
      <c r="M191" s="413"/>
      <c r="N191" s="413"/>
      <c r="O191" s="413"/>
    </row>
    <row r="192" spans="1:15" s="8" customFormat="1" ht="11" x14ac:dyDescent="0.15">
      <c r="A192" s="1"/>
      <c r="G192" s="9"/>
      <c r="I192" s="9"/>
      <c r="K192" s="9"/>
      <c r="M192" s="9"/>
      <c r="O192" s="9"/>
    </row>
    <row r="193" spans="1:15" s="8" customFormat="1" ht="11" x14ac:dyDescent="0.15">
      <c r="A193" s="1"/>
      <c r="G193" s="9"/>
      <c r="I193" s="9"/>
      <c r="K193" s="9"/>
      <c r="M193" s="9"/>
      <c r="O193" s="9"/>
    </row>
    <row r="194" spans="1:15" s="8" customFormat="1" ht="11" x14ac:dyDescent="0.15">
      <c r="A194" s="1"/>
      <c r="G194" s="9"/>
      <c r="I194" s="9"/>
      <c r="K194" s="9"/>
      <c r="M194" s="9"/>
      <c r="O194" s="9"/>
    </row>
    <row r="195" spans="1:15" s="8" customFormat="1" ht="11" x14ac:dyDescent="0.15">
      <c r="A195" s="1"/>
      <c r="G195" s="9"/>
      <c r="I195" s="9"/>
      <c r="K195" s="9"/>
      <c r="M195" s="9"/>
      <c r="O195" s="9"/>
    </row>
    <row r="196" spans="1:15" s="8" customFormat="1" ht="11" x14ac:dyDescent="0.15">
      <c r="A196" s="1"/>
      <c r="G196" s="9"/>
      <c r="I196" s="9"/>
      <c r="K196" s="9"/>
      <c r="M196" s="9"/>
      <c r="O196" s="9"/>
    </row>
    <row r="197" spans="1:15" s="8" customFormat="1" ht="11" x14ac:dyDescent="0.15">
      <c r="A197" s="1"/>
      <c r="G197" s="9"/>
      <c r="I197" s="9"/>
      <c r="K197" s="9"/>
      <c r="M197" s="9"/>
      <c r="O197" s="9"/>
    </row>
    <row r="198" spans="1:15" s="8" customFormat="1" ht="11" x14ac:dyDescent="0.15">
      <c r="A198" s="1"/>
      <c r="G198" s="9"/>
      <c r="I198" s="9"/>
      <c r="K198" s="9"/>
      <c r="M198" s="9"/>
      <c r="O198" s="9"/>
    </row>
    <row r="199" spans="1:15" s="8" customFormat="1" ht="11" x14ac:dyDescent="0.15">
      <c r="A199" s="1"/>
      <c r="G199" s="9"/>
      <c r="I199" s="9"/>
      <c r="K199" s="9"/>
      <c r="M199" s="9"/>
      <c r="O199" s="9"/>
    </row>
    <row r="200" spans="1:15" s="8" customFormat="1" ht="11" x14ac:dyDescent="0.15">
      <c r="A200" s="1"/>
      <c r="G200" s="9"/>
      <c r="I200" s="9"/>
      <c r="K200" s="9"/>
      <c r="M200" s="9"/>
      <c r="O200" s="9"/>
    </row>
    <row r="201" spans="1:15" s="8" customFormat="1" ht="11" x14ac:dyDescent="0.15">
      <c r="A201" s="1"/>
      <c r="G201" s="9"/>
      <c r="I201" s="9"/>
      <c r="K201" s="9"/>
      <c r="M201" s="9"/>
      <c r="O201" s="9"/>
    </row>
    <row r="202" spans="1:15" s="8" customFormat="1" ht="11" x14ac:dyDescent="0.15">
      <c r="A202" s="1"/>
      <c r="G202" s="9"/>
      <c r="I202" s="9"/>
      <c r="K202" s="9"/>
      <c r="M202" s="9"/>
      <c r="O202" s="9"/>
    </row>
    <row r="203" spans="1:15" s="8" customFormat="1" ht="11" x14ac:dyDescent="0.15">
      <c r="A203" s="1"/>
      <c r="G203" s="9"/>
      <c r="I203" s="9"/>
      <c r="K203" s="9"/>
      <c r="M203" s="9"/>
      <c r="O203" s="9"/>
    </row>
    <row r="204" spans="1:15" s="8" customFormat="1" ht="11" x14ac:dyDescent="0.15">
      <c r="A204" s="1"/>
      <c r="G204" s="9"/>
      <c r="I204" s="9"/>
      <c r="K204" s="9"/>
      <c r="M204" s="9"/>
      <c r="O204" s="9"/>
    </row>
    <row r="205" spans="1:15" s="8" customFormat="1" ht="11" x14ac:dyDescent="0.15">
      <c r="A205" s="1"/>
      <c r="G205" s="9"/>
      <c r="I205" s="9"/>
      <c r="K205" s="9"/>
      <c r="M205" s="9"/>
      <c r="O205" s="9"/>
    </row>
    <row r="206" spans="1:15" s="8" customFormat="1" ht="11" x14ac:dyDescent="0.15">
      <c r="A206" s="1"/>
      <c r="G206" s="9"/>
      <c r="I206" s="9"/>
      <c r="K206" s="9"/>
      <c r="M206" s="9"/>
      <c r="O206" s="9"/>
    </row>
    <row r="207" spans="1:15" s="8" customFormat="1" ht="11" x14ac:dyDescent="0.15">
      <c r="A207" s="1"/>
      <c r="G207" s="9"/>
      <c r="I207" s="9"/>
      <c r="K207" s="9"/>
      <c r="M207" s="9"/>
      <c r="O207" s="9"/>
    </row>
    <row r="208" spans="1:15" s="8" customFormat="1" ht="11" x14ac:dyDescent="0.15">
      <c r="A208" s="1"/>
      <c r="G208" s="9"/>
      <c r="I208" s="9"/>
      <c r="K208" s="9"/>
      <c r="M208" s="9"/>
      <c r="O208" s="9"/>
    </row>
    <row r="209" spans="1:15" s="8" customFormat="1" ht="11" x14ac:dyDescent="0.15">
      <c r="A209" s="1"/>
      <c r="G209" s="9"/>
      <c r="I209" s="9"/>
      <c r="K209" s="9"/>
      <c r="M209" s="9"/>
      <c r="O209" s="9"/>
    </row>
    <row r="210" spans="1:15" s="8" customFormat="1" ht="11" x14ac:dyDescent="0.15">
      <c r="A210" s="1"/>
      <c r="G210" s="9"/>
      <c r="I210" s="9"/>
      <c r="K210" s="9"/>
      <c r="M210" s="9"/>
      <c r="O210" s="9"/>
    </row>
    <row r="211" spans="1:15" s="8" customFormat="1" ht="11" x14ac:dyDescent="0.15">
      <c r="A211" s="1"/>
      <c r="G211" s="9"/>
      <c r="I211" s="9"/>
      <c r="K211" s="9"/>
      <c r="M211" s="9"/>
      <c r="O211" s="9"/>
    </row>
    <row r="212" spans="1:15" s="8" customFormat="1" ht="11" x14ac:dyDescent="0.15">
      <c r="A212" s="1"/>
      <c r="G212" s="9"/>
      <c r="I212" s="9"/>
      <c r="K212" s="9"/>
      <c r="M212" s="9"/>
      <c r="O212" s="9"/>
    </row>
    <row r="213" spans="1:15" s="8" customFormat="1" ht="11" x14ac:dyDescent="0.15">
      <c r="A213" s="1"/>
      <c r="G213" s="9"/>
      <c r="I213" s="9"/>
      <c r="K213" s="9"/>
      <c r="M213" s="9"/>
      <c r="O213" s="9"/>
    </row>
    <row r="214" spans="1:15" s="8" customFormat="1" ht="11" x14ac:dyDescent="0.15">
      <c r="A214" s="1"/>
      <c r="G214" s="9"/>
      <c r="I214" s="9"/>
      <c r="K214" s="9"/>
      <c r="M214" s="9"/>
      <c r="O214" s="9"/>
    </row>
    <row r="215" spans="1:15" s="8" customFormat="1" ht="11" x14ac:dyDescent="0.15">
      <c r="A215" s="1"/>
      <c r="G215" s="9"/>
      <c r="I215" s="9"/>
      <c r="K215" s="9"/>
      <c r="M215" s="9"/>
      <c r="O215" s="9"/>
    </row>
    <row r="216" spans="1:15" s="8" customFormat="1" ht="11" x14ac:dyDescent="0.15">
      <c r="A216" s="1"/>
      <c r="G216" s="9"/>
      <c r="I216" s="9"/>
      <c r="K216" s="9"/>
      <c r="M216" s="9"/>
      <c r="O216" s="9"/>
    </row>
    <row r="217" spans="1:15" s="8" customFormat="1" ht="11" x14ac:dyDescent="0.15">
      <c r="A217" s="1"/>
      <c r="G217" s="9"/>
      <c r="I217" s="9"/>
      <c r="K217" s="9"/>
      <c r="M217" s="9"/>
      <c r="O217" s="9"/>
    </row>
    <row r="218" spans="1:15" s="8" customFormat="1" ht="11" x14ac:dyDescent="0.15">
      <c r="A218" s="1"/>
      <c r="G218" s="9"/>
      <c r="I218" s="9"/>
      <c r="K218" s="9"/>
      <c r="M218" s="9"/>
      <c r="O218" s="9"/>
    </row>
    <row r="219" spans="1:15" s="8" customFormat="1" ht="11" x14ac:dyDescent="0.15">
      <c r="A219" s="1"/>
      <c r="G219" s="9"/>
      <c r="I219" s="9"/>
      <c r="K219" s="9"/>
      <c r="M219" s="9"/>
      <c r="O219" s="9"/>
    </row>
    <row r="220" spans="1:15" s="8" customFormat="1" ht="11" x14ac:dyDescent="0.15">
      <c r="A220" s="1"/>
      <c r="G220" s="9"/>
      <c r="I220" s="9"/>
      <c r="K220" s="9"/>
      <c r="M220" s="9"/>
      <c r="O220" s="9"/>
    </row>
    <row r="221" spans="1:15" s="8" customFormat="1" ht="11" x14ac:dyDescent="0.15">
      <c r="A221" s="1"/>
      <c r="G221" s="9"/>
      <c r="I221" s="9"/>
      <c r="K221" s="9"/>
      <c r="M221" s="9"/>
      <c r="O221" s="9"/>
    </row>
    <row r="222" spans="1:15" s="8" customFormat="1" ht="11" x14ac:dyDescent="0.15">
      <c r="A222" s="1"/>
      <c r="G222" s="9"/>
      <c r="I222" s="9"/>
      <c r="K222" s="9"/>
      <c r="M222" s="9"/>
      <c r="O222" s="9"/>
    </row>
    <row r="223" spans="1:15" s="8" customFormat="1" ht="11" x14ac:dyDescent="0.15">
      <c r="A223" s="1"/>
      <c r="G223" s="9"/>
      <c r="I223" s="9"/>
      <c r="K223" s="9"/>
      <c r="M223" s="9"/>
      <c r="O223" s="9"/>
    </row>
    <row r="224" spans="1:15" s="8" customFormat="1" ht="11" x14ac:dyDescent="0.15">
      <c r="A224" s="1"/>
      <c r="G224" s="9"/>
      <c r="I224" s="9"/>
      <c r="K224" s="9"/>
      <c r="M224" s="9"/>
      <c r="O224" s="9"/>
    </row>
    <row r="225" spans="1:15" s="8" customFormat="1" ht="11" x14ac:dyDescent="0.15">
      <c r="A225" s="1"/>
      <c r="G225" s="9"/>
      <c r="I225" s="9"/>
      <c r="K225" s="9"/>
      <c r="M225" s="9"/>
      <c r="O225" s="9"/>
    </row>
    <row r="226" spans="1:15" s="8" customFormat="1" ht="11" x14ac:dyDescent="0.15">
      <c r="A226" s="1"/>
      <c r="G226" s="9"/>
      <c r="I226" s="9"/>
      <c r="K226" s="9"/>
      <c r="M226" s="9"/>
      <c r="O226" s="9"/>
    </row>
    <row r="227" spans="1:15" s="8" customFormat="1" ht="11" x14ac:dyDescent="0.15">
      <c r="A227" s="1"/>
      <c r="G227" s="9"/>
      <c r="I227" s="9"/>
      <c r="K227" s="9"/>
      <c r="M227" s="9"/>
      <c r="O227" s="9"/>
    </row>
    <row r="228" spans="1:15" s="8" customFormat="1" ht="11" x14ac:dyDescent="0.15">
      <c r="A228" s="1"/>
      <c r="G228" s="9"/>
      <c r="I228" s="9"/>
      <c r="K228" s="9"/>
      <c r="M228" s="9"/>
      <c r="O228" s="9"/>
    </row>
    <row r="229" spans="1:15" s="8" customFormat="1" ht="11" x14ac:dyDescent="0.15">
      <c r="A229" s="1"/>
      <c r="G229" s="9"/>
      <c r="I229" s="9"/>
      <c r="K229" s="9"/>
      <c r="M229" s="9"/>
      <c r="O229" s="9"/>
    </row>
    <row r="230" spans="1:15" s="8" customFormat="1" ht="11" x14ac:dyDescent="0.15">
      <c r="A230" s="1"/>
      <c r="G230" s="9"/>
      <c r="I230" s="9"/>
      <c r="K230" s="9"/>
      <c r="M230" s="9"/>
      <c r="O230" s="9"/>
    </row>
    <row r="231" spans="1:15" s="8" customFormat="1" ht="11" x14ac:dyDescent="0.15">
      <c r="A231" s="1"/>
      <c r="G231" s="9"/>
      <c r="I231" s="9"/>
      <c r="K231" s="9"/>
      <c r="M231" s="9"/>
      <c r="O231" s="9"/>
    </row>
    <row r="232" spans="1:15" s="8" customFormat="1" ht="11" x14ac:dyDescent="0.15">
      <c r="A232" s="1"/>
      <c r="G232" s="9"/>
      <c r="I232" s="9"/>
      <c r="K232" s="9"/>
      <c r="M232" s="9"/>
      <c r="O232" s="9"/>
    </row>
    <row r="233" spans="1:15" s="8" customFormat="1" ht="11" x14ac:dyDescent="0.15">
      <c r="A233" s="1"/>
      <c r="G233" s="9"/>
      <c r="I233" s="9"/>
      <c r="K233" s="9"/>
      <c r="M233" s="9"/>
      <c r="O233" s="9"/>
    </row>
    <row r="234" spans="1:15" s="8" customFormat="1" ht="11" x14ac:dyDescent="0.15">
      <c r="A234" s="1"/>
      <c r="G234" s="9"/>
      <c r="I234" s="9"/>
      <c r="K234" s="9"/>
      <c r="M234" s="9"/>
      <c r="O234" s="9"/>
    </row>
    <row r="235" spans="1:15" s="8" customFormat="1" ht="11" x14ac:dyDescent="0.15">
      <c r="A235" s="1"/>
      <c r="G235" s="9"/>
      <c r="I235" s="9"/>
      <c r="K235" s="9"/>
      <c r="M235" s="9"/>
      <c r="O235" s="9"/>
    </row>
    <row r="236" spans="1:15" s="8" customFormat="1" ht="11" x14ac:dyDescent="0.15">
      <c r="A236" s="1"/>
      <c r="G236" s="9"/>
      <c r="I236" s="9"/>
      <c r="K236" s="9"/>
      <c r="M236" s="9"/>
      <c r="O236" s="9"/>
    </row>
    <row r="237" spans="1:15" s="8" customFormat="1" ht="11" x14ac:dyDescent="0.15">
      <c r="A237" s="1"/>
      <c r="G237" s="9"/>
      <c r="I237" s="9"/>
      <c r="K237" s="9"/>
      <c r="M237" s="9"/>
      <c r="O237" s="9"/>
    </row>
    <row r="238" spans="1:15" s="8" customFormat="1" ht="11" x14ac:dyDescent="0.15">
      <c r="A238" s="1"/>
      <c r="G238" s="9"/>
      <c r="I238" s="9"/>
      <c r="K238" s="9"/>
      <c r="M238" s="9"/>
      <c r="O238" s="9"/>
    </row>
    <row r="239" spans="1:15" s="8" customFormat="1" ht="11" x14ac:dyDescent="0.15">
      <c r="A239" s="1"/>
      <c r="G239" s="9"/>
      <c r="I239" s="9"/>
      <c r="K239" s="9"/>
      <c r="M239" s="9"/>
      <c r="O239" s="9"/>
    </row>
    <row r="240" spans="1:15" s="8" customFormat="1" ht="11" x14ac:dyDescent="0.15">
      <c r="A240" s="1"/>
      <c r="G240" s="9"/>
      <c r="I240" s="9"/>
      <c r="K240" s="9"/>
      <c r="M240" s="9"/>
      <c r="O240" s="9"/>
    </row>
    <row r="241" spans="1:15" s="8" customFormat="1" ht="11" x14ac:dyDescent="0.15">
      <c r="A241" s="1"/>
      <c r="G241" s="9"/>
      <c r="I241" s="9"/>
      <c r="K241" s="9"/>
      <c r="M241" s="9"/>
      <c r="O241" s="9"/>
    </row>
    <row r="242" spans="1:15" s="8" customFormat="1" ht="11" x14ac:dyDescent="0.15">
      <c r="A242" s="1"/>
      <c r="G242" s="9"/>
      <c r="I242" s="9"/>
      <c r="K242" s="9"/>
      <c r="M242" s="9"/>
      <c r="O242" s="9"/>
    </row>
    <row r="243" spans="1:15" s="8" customFormat="1" ht="11" x14ac:dyDescent="0.15">
      <c r="A243" s="1"/>
      <c r="G243" s="9"/>
      <c r="I243" s="9"/>
      <c r="K243" s="9"/>
      <c r="M243" s="9"/>
      <c r="O243" s="9"/>
    </row>
    <row r="244" spans="1:15" s="8" customFormat="1" ht="11" x14ac:dyDescent="0.15">
      <c r="A244" s="1"/>
      <c r="G244" s="9"/>
      <c r="I244" s="9"/>
      <c r="K244" s="9"/>
      <c r="M244" s="9"/>
      <c r="O244" s="9"/>
    </row>
    <row r="245" spans="1:15" s="8" customFormat="1" ht="11" x14ac:dyDescent="0.15">
      <c r="A245" s="1"/>
      <c r="G245" s="9"/>
      <c r="I245" s="9"/>
      <c r="K245" s="9"/>
      <c r="M245" s="9"/>
      <c r="O245" s="9"/>
    </row>
    <row r="246" spans="1:15" s="8" customFormat="1" ht="11" x14ac:dyDescent="0.15">
      <c r="A246" s="1"/>
      <c r="G246" s="9"/>
      <c r="I246" s="9"/>
      <c r="K246" s="9"/>
      <c r="M246" s="9"/>
      <c r="O246" s="9"/>
    </row>
    <row r="247" spans="1:15" s="8" customFormat="1" ht="11" x14ac:dyDescent="0.15">
      <c r="A247" s="1"/>
      <c r="G247" s="9"/>
      <c r="I247" s="9"/>
      <c r="K247" s="9"/>
      <c r="M247" s="9"/>
      <c r="O247" s="9"/>
    </row>
    <row r="248" spans="1:15" s="8" customFormat="1" ht="11" x14ac:dyDescent="0.15">
      <c r="A248" s="1"/>
      <c r="G248" s="9"/>
      <c r="I248" s="9"/>
      <c r="K248" s="9"/>
      <c r="M248" s="9"/>
      <c r="O248" s="9"/>
    </row>
    <row r="249" spans="1:15" s="8" customFormat="1" ht="11" x14ac:dyDescent="0.15">
      <c r="A249" s="1"/>
      <c r="G249" s="9"/>
      <c r="I249" s="9"/>
      <c r="K249" s="9"/>
      <c r="M249" s="9"/>
      <c r="O249" s="9"/>
    </row>
    <row r="250" spans="1:15" s="8" customFormat="1" ht="11" x14ac:dyDescent="0.15">
      <c r="A250" s="1"/>
      <c r="G250" s="9"/>
      <c r="I250" s="9"/>
      <c r="K250" s="9"/>
      <c r="M250" s="9"/>
      <c r="O250" s="9"/>
    </row>
    <row r="251" spans="1:15" s="8" customFormat="1" ht="11" x14ac:dyDescent="0.15">
      <c r="A251" s="1"/>
      <c r="G251" s="9"/>
      <c r="I251" s="9"/>
      <c r="K251" s="9"/>
      <c r="M251" s="9"/>
      <c r="O251" s="9"/>
    </row>
    <row r="252" spans="1:15" s="8" customFormat="1" ht="11" x14ac:dyDescent="0.15">
      <c r="A252" s="1"/>
      <c r="G252" s="9"/>
      <c r="I252" s="9"/>
      <c r="K252" s="9"/>
      <c r="M252" s="9"/>
      <c r="O252" s="9"/>
    </row>
    <row r="253" spans="1:15" s="8" customFormat="1" ht="11" x14ac:dyDescent="0.15">
      <c r="A253" s="1"/>
      <c r="G253" s="9"/>
      <c r="I253" s="9"/>
      <c r="K253" s="9"/>
      <c r="M253" s="9"/>
      <c r="O253" s="9"/>
    </row>
    <row r="254" spans="1:15" s="8" customFormat="1" ht="11" x14ac:dyDescent="0.15">
      <c r="A254" s="1"/>
      <c r="G254" s="9"/>
      <c r="I254" s="9"/>
      <c r="K254" s="9"/>
      <c r="M254" s="9"/>
      <c r="O254" s="9"/>
    </row>
    <row r="255" spans="1:15" s="8" customFormat="1" ht="11" x14ac:dyDescent="0.15">
      <c r="A255" s="1"/>
      <c r="G255" s="9"/>
      <c r="I255" s="9"/>
      <c r="K255" s="9"/>
      <c r="M255" s="9"/>
      <c r="O255" s="9"/>
    </row>
    <row r="256" spans="1:15" s="8" customFormat="1" ht="11" x14ac:dyDescent="0.15">
      <c r="A256" s="1"/>
      <c r="G256" s="9"/>
      <c r="I256" s="9"/>
      <c r="K256" s="9"/>
      <c r="M256" s="9"/>
      <c r="O256" s="9"/>
    </row>
    <row r="257" spans="1:15" s="8" customFormat="1" ht="11" x14ac:dyDescent="0.15">
      <c r="A257" s="1"/>
      <c r="G257" s="9"/>
      <c r="I257" s="9"/>
      <c r="K257" s="9"/>
      <c r="M257" s="9"/>
      <c r="O257" s="9"/>
    </row>
    <row r="258" spans="1:15" s="8" customFormat="1" ht="11" x14ac:dyDescent="0.15">
      <c r="A258" s="1"/>
      <c r="G258" s="9"/>
      <c r="I258" s="9"/>
      <c r="K258" s="9"/>
      <c r="M258" s="9"/>
      <c r="O258" s="9"/>
    </row>
    <row r="259" spans="1:15" s="8" customFormat="1" ht="11" x14ac:dyDescent="0.15">
      <c r="A259" s="1"/>
      <c r="G259" s="9"/>
      <c r="I259" s="9"/>
      <c r="K259" s="9"/>
      <c r="M259" s="9"/>
      <c r="O259" s="9"/>
    </row>
    <row r="260" spans="1:15" s="8" customFormat="1" ht="11" x14ac:dyDescent="0.15">
      <c r="A260" s="1"/>
      <c r="G260" s="9"/>
      <c r="I260" s="9"/>
      <c r="K260" s="9"/>
      <c r="M260" s="9"/>
      <c r="O260" s="9"/>
    </row>
    <row r="261" spans="1:15" s="8" customFormat="1" ht="11" x14ac:dyDescent="0.15">
      <c r="A261" s="1"/>
      <c r="G261" s="9"/>
      <c r="I261" s="9"/>
      <c r="K261" s="9"/>
      <c r="M261" s="9"/>
      <c r="O261" s="9"/>
    </row>
    <row r="262" spans="1:15" s="8" customFormat="1" ht="11" x14ac:dyDescent="0.15">
      <c r="A262" s="1"/>
      <c r="G262" s="9"/>
      <c r="I262" s="9"/>
      <c r="K262" s="9"/>
      <c r="M262" s="9"/>
      <c r="O262" s="9"/>
    </row>
    <row r="263" spans="1:15" s="8" customFormat="1" ht="11" x14ac:dyDescent="0.15">
      <c r="A263" s="1"/>
      <c r="G263" s="9"/>
      <c r="I263" s="9"/>
      <c r="K263" s="9"/>
      <c r="M263" s="9"/>
      <c r="O263" s="9"/>
    </row>
    <row r="264" spans="1:15" s="8" customFormat="1" ht="11" x14ac:dyDescent="0.15">
      <c r="A264" s="1"/>
      <c r="G264" s="9"/>
      <c r="I264" s="9"/>
      <c r="K264" s="9"/>
      <c r="M264" s="9"/>
      <c r="O264" s="9"/>
    </row>
    <row r="265" spans="1:15" s="8" customFormat="1" ht="11" x14ac:dyDescent="0.15">
      <c r="A265" s="1"/>
      <c r="G265" s="9"/>
      <c r="I265" s="9"/>
      <c r="K265" s="9"/>
      <c r="M265" s="9"/>
      <c r="O265" s="9"/>
    </row>
    <row r="266" spans="1:15" s="8" customFormat="1" ht="11" x14ac:dyDescent="0.15">
      <c r="A266" s="1"/>
      <c r="G266" s="9"/>
      <c r="I266" s="9"/>
      <c r="K266" s="9"/>
      <c r="M266" s="9"/>
      <c r="O266" s="9"/>
    </row>
    <row r="267" spans="1:15" s="8" customFormat="1" ht="11" x14ac:dyDescent="0.15">
      <c r="A267" s="1"/>
      <c r="G267" s="9"/>
      <c r="I267" s="9"/>
      <c r="K267" s="9"/>
      <c r="M267" s="9"/>
      <c r="O267" s="9"/>
    </row>
    <row r="268" spans="1:15" s="8" customFormat="1" ht="11" x14ac:dyDescent="0.15">
      <c r="A268" s="1"/>
      <c r="G268" s="9"/>
      <c r="I268" s="9"/>
      <c r="K268" s="9"/>
      <c r="M268" s="9"/>
      <c r="O268" s="9"/>
    </row>
    <row r="269" spans="1:15" s="8" customFormat="1" ht="11" x14ac:dyDescent="0.15">
      <c r="A269" s="1"/>
      <c r="G269" s="9"/>
      <c r="I269" s="9"/>
      <c r="K269" s="9"/>
      <c r="M269" s="9"/>
      <c r="O269" s="9"/>
    </row>
    <row r="270" spans="1:15" s="8" customFormat="1" ht="11" x14ac:dyDescent="0.15">
      <c r="A270" s="1"/>
      <c r="G270" s="9"/>
      <c r="I270" s="9"/>
      <c r="K270" s="9"/>
      <c r="M270" s="9"/>
      <c r="O270" s="9"/>
    </row>
    <row r="271" spans="1:15" s="8" customFormat="1" ht="11" x14ac:dyDescent="0.15">
      <c r="A271" s="1"/>
      <c r="G271" s="9"/>
      <c r="I271" s="9"/>
      <c r="K271" s="9"/>
      <c r="M271" s="9"/>
      <c r="O271" s="9"/>
    </row>
    <row r="272" spans="1:15" s="8" customFormat="1" ht="11" x14ac:dyDescent="0.15">
      <c r="A272" s="1"/>
      <c r="G272" s="9"/>
      <c r="I272" s="9"/>
      <c r="K272" s="9"/>
      <c r="M272" s="9"/>
      <c r="O272" s="9"/>
    </row>
    <row r="273" spans="1:15" s="8" customFormat="1" ht="11" x14ac:dyDescent="0.15">
      <c r="A273" s="1"/>
      <c r="G273" s="9"/>
      <c r="I273" s="9"/>
      <c r="K273" s="9"/>
      <c r="M273" s="9"/>
      <c r="O273" s="9"/>
    </row>
    <row r="274" spans="1:15" s="8" customFormat="1" ht="11" x14ac:dyDescent="0.15">
      <c r="A274" s="1"/>
      <c r="G274" s="9"/>
      <c r="I274" s="9"/>
      <c r="K274" s="9"/>
      <c r="M274" s="9"/>
      <c r="O274" s="9"/>
    </row>
    <row r="275" spans="1:15" s="8" customFormat="1" ht="11" x14ac:dyDescent="0.15">
      <c r="A275" s="1"/>
      <c r="G275" s="9"/>
      <c r="I275" s="9"/>
      <c r="K275" s="9"/>
      <c r="M275" s="9"/>
      <c r="O275" s="9"/>
    </row>
    <row r="276" spans="1:15" s="8" customFormat="1" ht="11" x14ac:dyDescent="0.15">
      <c r="A276" s="1"/>
      <c r="G276" s="9"/>
      <c r="I276" s="9"/>
      <c r="K276" s="9"/>
      <c r="M276" s="9"/>
      <c r="O276" s="9"/>
    </row>
    <row r="277" spans="1:15" s="8" customFormat="1" ht="11" x14ac:dyDescent="0.15">
      <c r="A277" s="1"/>
      <c r="G277" s="9"/>
      <c r="I277" s="9"/>
      <c r="K277" s="9"/>
      <c r="M277" s="9"/>
      <c r="O277" s="9"/>
    </row>
    <row r="278" spans="1:15" s="8" customFormat="1" ht="11" x14ac:dyDescent="0.15">
      <c r="A278" s="1"/>
      <c r="G278" s="9"/>
      <c r="I278" s="9"/>
      <c r="K278" s="9"/>
      <c r="M278" s="9"/>
      <c r="O278" s="9"/>
    </row>
    <row r="279" spans="1:15" s="8" customFormat="1" ht="11" x14ac:dyDescent="0.15">
      <c r="A279" s="1"/>
      <c r="G279" s="9"/>
      <c r="I279" s="9"/>
      <c r="K279" s="9"/>
      <c r="M279" s="9"/>
      <c r="O279" s="9"/>
    </row>
    <row r="280" spans="1:15" s="8" customFormat="1" ht="11" x14ac:dyDescent="0.15">
      <c r="A280" s="1"/>
      <c r="G280" s="9"/>
      <c r="I280" s="9"/>
      <c r="K280" s="9"/>
      <c r="M280" s="9"/>
      <c r="O280" s="9"/>
    </row>
    <row r="281" spans="1:15" s="8" customFormat="1" ht="11" x14ac:dyDescent="0.15">
      <c r="A281" s="1"/>
      <c r="G281" s="9"/>
      <c r="I281" s="9"/>
      <c r="K281" s="9"/>
      <c r="M281" s="9"/>
      <c r="O281" s="9"/>
    </row>
    <row r="282" spans="1:15" s="8" customFormat="1" ht="11" x14ac:dyDescent="0.15">
      <c r="A282" s="1"/>
      <c r="G282" s="9"/>
      <c r="I282" s="9"/>
      <c r="K282" s="9"/>
      <c r="M282" s="9"/>
      <c r="O282" s="9"/>
    </row>
    <row r="283" spans="1:15" s="8" customFormat="1" ht="11" x14ac:dyDescent="0.15">
      <c r="A283" s="1"/>
      <c r="G283" s="9"/>
      <c r="I283" s="9"/>
      <c r="K283" s="9"/>
      <c r="M283" s="9"/>
      <c r="O283" s="9"/>
    </row>
    <row r="284" spans="1:15" s="8" customFormat="1" ht="11" x14ac:dyDescent="0.15">
      <c r="A284" s="1"/>
      <c r="G284" s="9"/>
      <c r="I284" s="9"/>
      <c r="K284" s="9"/>
      <c r="M284" s="9"/>
      <c r="O284" s="9"/>
    </row>
    <row r="285" spans="1:15" s="8" customFormat="1" ht="11" x14ac:dyDescent="0.15">
      <c r="A285" s="1"/>
      <c r="G285" s="9"/>
      <c r="I285" s="9"/>
      <c r="K285" s="9"/>
      <c r="M285" s="9"/>
      <c r="O285" s="9"/>
    </row>
    <row r="286" spans="1:15" s="8" customFormat="1" ht="11" x14ac:dyDescent="0.15">
      <c r="A286" s="1"/>
      <c r="G286" s="9"/>
      <c r="I286" s="9"/>
      <c r="K286" s="9"/>
      <c r="M286" s="9"/>
      <c r="O286" s="9"/>
    </row>
    <row r="287" spans="1:15" s="8" customFormat="1" ht="11" x14ac:dyDescent="0.15">
      <c r="A287" s="1"/>
      <c r="G287" s="9"/>
      <c r="I287" s="9"/>
      <c r="K287" s="9"/>
      <c r="M287" s="9"/>
      <c r="O287" s="9"/>
    </row>
    <row r="288" spans="1:15" s="8" customFormat="1" ht="11" x14ac:dyDescent="0.15">
      <c r="A288" s="1"/>
      <c r="G288" s="9"/>
      <c r="I288" s="9"/>
      <c r="K288" s="9"/>
      <c r="M288" s="9"/>
      <c r="O288" s="9"/>
    </row>
    <row r="289" spans="1:15" s="8" customFormat="1" ht="11" x14ac:dyDescent="0.15">
      <c r="A289" s="1"/>
      <c r="G289" s="9"/>
      <c r="I289" s="9"/>
      <c r="K289" s="9"/>
      <c r="M289" s="9"/>
      <c r="O289" s="9"/>
    </row>
    <row r="290" spans="1:15" s="8" customFormat="1" ht="11" x14ac:dyDescent="0.15">
      <c r="A290" s="1"/>
      <c r="G290" s="9"/>
      <c r="I290" s="9"/>
      <c r="K290" s="9"/>
      <c r="M290" s="9"/>
      <c r="O290" s="9"/>
    </row>
    <row r="291" spans="1:15" s="8" customFormat="1" ht="11" x14ac:dyDescent="0.15">
      <c r="A291" s="1"/>
      <c r="G291" s="9"/>
      <c r="I291" s="9"/>
      <c r="K291" s="9"/>
      <c r="M291" s="9"/>
      <c r="O291" s="9"/>
    </row>
    <row r="292" spans="1:15" s="8" customFormat="1" ht="11" x14ac:dyDescent="0.15">
      <c r="A292" s="1"/>
      <c r="G292" s="9"/>
      <c r="I292" s="9"/>
      <c r="K292" s="9"/>
      <c r="M292" s="9"/>
      <c r="O292" s="9"/>
    </row>
    <row r="293" spans="1:15" s="8" customFormat="1" ht="11" x14ac:dyDescent="0.15">
      <c r="A293" s="1"/>
      <c r="G293" s="9"/>
      <c r="I293" s="9"/>
      <c r="K293" s="9"/>
      <c r="M293" s="9"/>
      <c r="O293" s="9"/>
    </row>
    <row r="294" spans="1:15" s="8" customFormat="1" ht="11" x14ac:dyDescent="0.15">
      <c r="A294" s="1"/>
      <c r="G294" s="9"/>
      <c r="I294" s="9"/>
      <c r="K294" s="9"/>
      <c r="M294" s="9"/>
      <c r="O294" s="9"/>
    </row>
    <row r="295" spans="1:15" s="8" customFormat="1" ht="11" x14ac:dyDescent="0.15">
      <c r="A295" s="1"/>
      <c r="G295" s="9"/>
      <c r="I295" s="9"/>
      <c r="K295" s="9"/>
      <c r="M295" s="9"/>
      <c r="O295" s="9"/>
    </row>
    <row r="296" spans="1:15" s="8" customFormat="1" ht="11" x14ac:dyDescent="0.15">
      <c r="A296" s="1"/>
      <c r="G296" s="9"/>
      <c r="I296" s="9"/>
      <c r="K296" s="9"/>
      <c r="M296" s="9"/>
      <c r="O296" s="9"/>
    </row>
    <row r="297" spans="1:15" s="8" customFormat="1" ht="11" x14ac:dyDescent="0.15">
      <c r="A297" s="1"/>
      <c r="G297" s="9"/>
      <c r="I297" s="9"/>
      <c r="K297" s="9"/>
      <c r="M297" s="9"/>
      <c r="O297" s="9"/>
    </row>
    <row r="298" spans="1:15" s="8" customFormat="1" ht="11" x14ac:dyDescent="0.15">
      <c r="A298" s="1"/>
      <c r="G298" s="9"/>
      <c r="I298" s="9"/>
      <c r="K298" s="9"/>
      <c r="M298" s="9"/>
      <c r="O298" s="9"/>
    </row>
    <row r="299" spans="1:15" s="8" customFormat="1" ht="11" x14ac:dyDescent="0.15">
      <c r="A299" s="1"/>
      <c r="G299" s="9"/>
      <c r="I299" s="9"/>
      <c r="K299" s="9"/>
      <c r="M299" s="9"/>
      <c r="O299" s="9"/>
    </row>
    <row r="300" spans="1:15" s="8" customFormat="1" ht="11" x14ac:dyDescent="0.15">
      <c r="A300" s="1"/>
      <c r="G300" s="9"/>
      <c r="I300" s="9"/>
      <c r="K300" s="9"/>
      <c r="M300" s="9"/>
      <c r="O300" s="9"/>
    </row>
    <row r="301" spans="1:15" s="8" customFormat="1" ht="11" x14ac:dyDescent="0.15">
      <c r="A301" s="1"/>
      <c r="G301" s="9"/>
      <c r="I301" s="9"/>
      <c r="K301" s="9"/>
      <c r="M301" s="9"/>
      <c r="O301" s="9"/>
    </row>
    <row r="302" spans="1:15" s="8" customFormat="1" ht="11" x14ac:dyDescent="0.15">
      <c r="A302" s="1"/>
      <c r="G302" s="9"/>
      <c r="I302" s="9"/>
      <c r="K302" s="9"/>
      <c r="M302" s="9"/>
      <c r="O302" s="9"/>
    </row>
    <row r="303" spans="1:15" s="8" customFormat="1" ht="11" x14ac:dyDescent="0.15">
      <c r="A303" s="1"/>
      <c r="G303" s="9"/>
      <c r="I303" s="9"/>
      <c r="K303" s="9"/>
      <c r="M303" s="9"/>
      <c r="O303" s="9"/>
    </row>
    <row r="304" spans="1:15" s="8" customFormat="1" ht="11" x14ac:dyDescent="0.15">
      <c r="A304" s="1"/>
      <c r="G304" s="9"/>
      <c r="I304" s="9"/>
      <c r="K304" s="9"/>
      <c r="M304" s="9"/>
      <c r="O304" s="9"/>
    </row>
    <row r="305" spans="1:15" s="8" customFormat="1" ht="11" x14ac:dyDescent="0.15">
      <c r="A305" s="1"/>
      <c r="G305" s="9"/>
      <c r="I305" s="9"/>
      <c r="K305" s="9"/>
      <c r="M305" s="9"/>
      <c r="O305" s="9"/>
    </row>
    <row r="306" spans="1:15" s="8" customFormat="1" ht="11" x14ac:dyDescent="0.15">
      <c r="A306" s="1"/>
      <c r="G306" s="9"/>
      <c r="I306" s="9"/>
      <c r="K306" s="9"/>
      <c r="M306" s="9"/>
      <c r="O306" s="9"/>
    </row>
    <row r="307" spans="1:15" s="8" customFormat="1" ht="11" x14ac:dyDescent="0.15">
      <c r="A307" s="1"/>
      <c r="G307" s="9"/>
      <c r="I307" s="9"/>
      <c r="K307" s="9"/>
      <c r="M307" s="9"/>
      <c r="O307" s="9"/>
    </row>
    <row r="308" spans="1:15" s="8" customFormat="1" ht="11" x14ac:dyDescent="0.15">
      <c r="A308" s="1"/>
      <c r="G308" s="9"/>
      <c r="I308" s="9"/>
      <c r="K308" s="9"/>
      <c r="M308" s="9"/>
      <c r="O308" s="9"/>
    </row>
    <row r="309" spans="1:15" s="8" customFormat="1" ht="11" x14ac:dyDescent="0.15">
      <c r="A309" s="1"/>
      <c r="G309" s="9"/>
      <c r="I309" s="9"/>
      <c r="K309" s="9"/>
      <c r="M309" s="9"/>
      <c r="O309" s="9"/>
    </row>
    <row r="310" spans="1:15" s="8" customFormat="1" ht="11" x14ac:dyDescent="0.15">
      <c r="A310" s="1"/>
      <c r="G310" s="9"/>
      <c r="I310" s="9"/>
      <c r="K310" s="9"/>
      <c r="M310" s="9"/>
      <c r="O310" s="9"/>
    </row>
    <row r="311" spans="1:15" s="8" customFormat="1" ht="11" x14ac:dyDescent="0.15">
      <c r="A311" s="1"/>
      <c r="G311" s="9"/>
      <c r="I311" s="9"/>
      <c r="K311" s="9"/>
      <c r="M311" s="9"/>
      <c r="O311" s="9"/>
    </row>
    <row r="312" spans="1:15" s="8" customFormat="1" ht="11" x14ac:dyDescent="0.15">
      <c r="A312" s="1"/>
      <c r="G312" s="9"/>
      <c r="I312" s="9"/>
      <c r="K312" s="9"/>
      <c r="M312" s="9"/>
      <c r="O312" s="9"/>
    </row>
    <row r="313" spans="1:15" s="8" customFormat="1" ht="11" x14ac:dyDescent="0.15">
      <c r="A313" s="1"/>
      <c r="G313" s="9"/>
      <c r="I313" s="9"/>
      <c r="K313" s="9"/>
      <c r="M313" s="9"/>
      <c r="O313" s="9"/>
    </row>
    <row r="314" spans="1:15" s="8" customFormat="1" ht="11" x14ac:dyDescent="0.15">
      <c r="A314" s="1"/>
      <c r="G314" s="9"/>
      <c r="I314" s="9"/>
      <c r="K314" s="9"/>
      <c r="M314" s="9"/>
      <c r="O314" s="9"/>
    </row>
    <row r="315" spans="1:15" s="8" customFormat="1" ht="11" x14ac:dyDescent="0.15">
      <c r="A315" s="1"/>
      <c r="G315" s="9"/>
      <c r="I315" s="9"/>
      <c r="K315" s="9"/>
      <c r="M315" s="9"/>
      <c r="O315" s="9"/>
    </row>
    <row r="316" spans="1:15" s="8" customFormat="1" ht="11" x14ac:dyDescent="0.15">
      <c r="A316" s="1"/>
      <c r="G316" s="9"/>
      <c r="I316" s="9"/>
      <c r="K316" s="9"/>
      <c r="M316" s="9"/>
      <c r="O316" s="9"/>
    </row>
  </sheetData>
  <sheetProtection algorithmName="SHA-512" hashValue="ThJX1tqaqkgJObp2SX13nuNKLewBmEoFYYFXK/uAyYMDEbdgtRm0jeLulQEdofhy3iRX5z2MMxiBsjAviyMHHw==" saltValue="WLAyi66dXJGSh4ykUOhtaQ==" spinCount="100000" sheet="1" objects="1" scenarios="1"/>
  <mergeCells count="129">
    <mergeCell ref="F10:G10"/>
    <mergeCell ref="H10:I10"/>
    <mergeCell ref="J10:K10"/>
    <mergeCell ref="L10:M10"/>
    <mergeCell ref="N10:O10"/>
    <mergeCell ref="B2:O2"/>
    <mergeCell ref="N9:O9"/>
    <mergeCell ref="B5:O5"/>
    <mergeCell ref="B7:E7"/>
    <mergeCell ref="B8:D8"/>
    <mergeCell ref="F8:G8"/>
    <mergeCell ref="H8:I8"/>
    <mergeCell ref="J8:K8"/>
    <mergeCell ref="L8:M8"/>
    <mergeCell ref="N8:O8"/>
    <mergeCell ref="B9:D9"/>
    <mergeCell ref="F9:G9"/>
    <mergeCell ref="H9:I9"/>
    <mergeCell ref="J9:K9"/>
    <mergeCell ref="L9:M9"/>
    <mergeCell ref="B16:O16"/>
    <mergeCell ref="B12:O12"/>
    <mergeCell ref="B14:O14"/>
    <mergeCell ref="B21:F21"/>
    <mergeCell ref="B19:F19"/>
    <mergeCell ref="B17:F17"/>
    <mergeCell ref="B24:F24"/>
    <mergeCell ref="B20:F20"/>
    <mergeCell ref="B23:O23"/>
    <mergeCell ref="B26:O26"/>
    <mergeCell ref="B39:O39"/>
    <mergeCell ref="B41:O41"/>
    <mergeCell ref="B44:O44"/>
    <mergeCell ref="B30:O30"/>
    <mergeCell ref="B32:F32"/>
    <mergeCell ref="B33:F33"/>
    <mergeCell ref="B34:F34"/>
    <mergeCell ref="B35:F35"/>
    <mergeCell ref="B36:F36"/>
    <mergeCell ref="B31:F31"/>
    <mergeCell ref="B27:F27"/>
    <mergeCell ref="B86:E86"/>
    <mergeCell ref="B88:E88"/>
    <mergeCell ref="B105:C105"/>
    <mergeCell ref="B110:O110"/>
    <mergeCell ref="B108:O108"/>
    <mergeCell ref="B46:O46"/>
    <mergeCell ref="B47:D47"/>
    <mergeCell ref="B71:O71"/>
    <mergeCell ref="B73:O73"/>
    <mergeCell ref="B65:O65"/>
    <mergeCell ref="B66:E66"/>
    <mergeCell ref="B96:N96"/>
    <mergeCell ref="B102:N102"/>
    <mergeCell ref="B60:O60"/>
    <mergeCell ref="B61:E61"/>
    <mergeCell ref="B49:O49"/>
    <mergeCell ref="B51:O51"/>
    <mergeCell ref="B53:O53"/>
    <mergeCell ref="B56:O56"/>
    <mergeCell ref="I164:J164"/>
    <mergeCell ref="K164:N164"/>
    <mergeCell ref="B150:O150"/>
    <mergeCell ref="B160:N160"/>
    <mergeCell ref="B169:N169"/>
    <mergeCell ref="B166:O166"/>
    <mergeCell ref="B168:L168"/>
    <mergeCell ref="M168:N168"/>
    <mergeCell ref="B156:H156"/>
    <mergeCell ref="J156:N156"/>
    <mergeCell ref="B152:O152"/>
    <mergeCell ref="C165:H165"/>
    <mergeCell ref="J165:O165"/>
    <mergeCell ref="B153:G153"/>
    <mergeCell ref="J154:N154"/>
    <mergeCell ref="B158:L158"/>
    <mergeCell ref="B161:L161"/>
    <mergeCell ref="B175:J175"/>
    <mergeCell ref="D170:E170"/>
    <mergeCell ref="I170:J170"/>
    <mergeCell ref="D171:N171"/>
    <mergeCell ref="D172:L172"/>
    <mergeCell ref="D173:L173"/>
    <mergeCell ref="D174:L174"/>
    <mergeCell ref="B170:C174"/>
    <mergeCell ref="B177:L177"/>
    <mergeCell ref="K170:L170"/>
    <mergeCell ref="B191:O191"/>
    <mergeCell ref="B187:O187"/>
    <mergeCell ref="B190:O190"/>
    <mergeCell ref="B179:O179"/>
    <mergeCell ref="B180:C180"/>
    <mergeCell ref="D180:O180"/>
    <mergeCell ref="B181:C181"/>
    <mergeCell ref="D181:O181"/>
    <mergeCell ref="B182:C182"/>
    <mergeCell ref="D182:O182"/>
    <mergeCell ref="B183:C183"/>
    <mergeCell ref="D183:O183"/>
    <mergeCell ref="B184:C184"/>
    <mergeCell ref="D184:O184"/>
    <mergeCell ref="B185:C185"/>
    <mergeCell ref="B188:D188"/>
    <mergeCell ref="B189:O189"/>
    <mergeCell ref="D185:O185"/>
    <mergeCell ref="B137:E137"/>
    <mergeCell ref="B141:E141"/>
    <mergeCell ref="B138:O138"/>
    <mergeCell ref="B142:O142"/>
    <mergeCell ref="B28:N28"/>
    <mergeCell ref="B97:N97"/>
    <mergeCell ref="B145:N145"/>
    <mergeCell ref="C155:O155"/>
    <mergeCell ref="B117:O117"/>
    <mergeCell ref="B130:E130"/>
    <mergeCell ref="D148:N148"/>
    <mergeCell ref="B118:O118"/>
    <mergeCell ref="C119:D119"/>
    <mergeCell ref="B127:E127"/>
    <mergeCell ref="B129:E129"/>
    <mergeCell ref="B134:E134"/>
    <mergeCell ref="B149:O149"/>
    <mergeCell ref="B109:M109"/>
    <mergeCell ref="B111:N111"/>
    <mergeCell ref="B74:E74"/>
    <mergeCell ref="B75:E75"/>
    <mergeCell ref="B77:O77"/>
    <mergeCell ref="B80:E80"/>
    <mergeCell ref="B84:E84"/>
  </mergeCells>
  <conditionalFormatting sqref="B149">
    <cfRule type="containsText" dxfId="12" priority="8" operator="containsText" text="Covid-19 korting te berekenen door PM">
      <formula>NOT(ISERROR(SEARCH("Covid-19 korting te berekenen door PM",B149)))</formula>
    </cfRule>
  </conditionalFormatting>
  <conditionalFormatting sqref="B150 B152">
    <cfRule type="containsText" dxfId="11" priority="13" operator="containsText" text="OPGELET: de datum van inschrijven is nog niet ingevuld in het tabblad Inschrijfform algemeen">
      <formula>NOT(ISERROR(SEARCH("OPGELET: de datum van inschrijven is nog niet ingevuld in het tabblad Inschrijfform algemeen",B150)))</formula>
    </cfRule>
    <cfRule type="containsBlanks" dxfId="10" priority="16">
      <formula>LEN(TRIM(B150))=0</formula>
    </cfRule>
  </conditionalFormatting>
  <conditionalFormatting sqref="B160:N160 B161:B163">
    <cfRule type="containsText" dxfId="9" priority="4" operator="containsText" text="Te betalen lidmaatschap">
      <formula>NOT(ISERROR(SEARCH("Te betalen lidmaatschap",B160)))</formula>
    </cfRule>
  </conditionalFormatting>
  <conditionalFormatting sqref="B108:O108">
    <cfRule type="containsText" dxfId="8" priority="5" operator="containsText" text="De korting is slechts geldig na het insturen van de benodigde documenten">
      <formula>NOT(ISERROR(SEARCH("De korting is slechts geldig na het insturen van de benodigde documenten",B108)))</formula>
    </cfRule>
  </conditionalFormatting>
  <conditionalFormatting sqref="B110:O110">
    <cfRule type="containsText" dxfId="7" priority="6" operator="containsText" text="Bovenstaande korting is slechts geldig na indienen van het benodigde document">
      <formula>NOT(ISERROR(SEARCH("Bovenstaande korting is slechts geldig na indienen van het benodigde document",B110)))</formula>
    </cfRule>
  </conditionalFormatting>
  <conditionalFormatting sqref="B138:O138">
    <cfRule type="containsText" dxfId="6" priority="2" operator="containsText" text="Gelieve">
      <formula>NOT(ISERROR(SEARCH("Gelieve",B138)))</formula>
    </cfRule>
  </conditionalFormatting>
  <conditionalFormatting sqref="B142:O142">
    <cfRule type="containsText" dxfId="5" priority="1" operator="containsText" text="Gelieve">
      <formula>NOT(ISERROR(SEARCH("Gelieve",B142)))</formula>
    </cfRule>
  </conditionalFormatting>
  <conditionalFormatting sqref="B152:O152 H153:I153 H154:J154 O154">
    <cfRule type="containsText" dxfId="4" priority="7" operator="containsText" text="Het te betalen bedrag zal u per mail worden toegestuurd, gelieve dus nog niets te betalen!">
      <formula>NOT(ISERROR(SEARCH("Het te betalen bedrag zal u per mail worden toegestuurd, gelieve dus nog niets te betalen!",B152)))</formula>
    </cfRule>
  </conditionalFormatting>
  <conditionalFormatting sqref="B177:O177">
    <cfRule type="containsText" dxfId="3" priority="3" operator="containsText" text="BIJ LAATTIJDIGE BETALING">
      <formula>NOT(ISERROR(SEARCH("BIJ LAATTIJDIGE BETALING",B177)))</formula>
    </cfRule>
  </conditionalFormatting>
  <conditionalFormatting sqref="C164">
    <cfRule type="containsBlanks" dxfId="2" priority="15">
      <formula>LEN(TRIM(C164))=0</formula>
    </cfRule>
  </conditionalFormatting>
  <conditionalFormatting sqref="I156">
    <cfRule type="cellIs" dxfId="1" priority="10" operator="greaterThan">
      <formula>0</formula>
    </cfRule>
  </conditionalFormatting>
  <conditionalFormatting sqref="J156:N156">
    <cfRule type="cellIs" dxfId="0" priority="9" operator="notEqual">
      <formula>""""""</formula>
    </cfRule>
  </conditionalFormatting>
  <hyperlinks>
    <hyperlink ref="B188" r:id="rId1" xr:uid="{15696808-7EA9-374F-AAD6-D20CBFF16607}"/>
    <hyperlink ref="B136" location="'PM-reglement '!A1" display="PM-reglement" xr:uid="{D46693D7-374A-8D4F-8C24-E8DDEC879B8D}"/>
    <hyperlink ref="B140" location="Privacyverklaring!A1" display="Privacyverklaring" xr:uid="{B19D5B9D-760F-E84B-99F7-3EF81FCCC48A}"/>
  </hyperlinks>
  <pageMargins left="0.19685039370078741" right="0.19685039370078741" top="0.19685039370078741" bottom="0.39370078740157483" header="0.51181102362204722" footer="0.19685039370078741"/>
  <pageSetup paperSize="9" firstPageNumber="0" orientation="portrait" horizontalDpi="300" verticalDpi="300" r:id="rId2"/>
  <headerFooter alignWithMargins="0">
    <oddFooter>&amp;L&amp;"Century Gothic,Standaard"&amp;8&amp;F&amp;C&amp;"Century Gothic,Standaard"&amp;8Inschrijfformulier werkjaar 2010-11&amp;R&amp;"Century Gothic,Standaard"&amp;8pagina &amp;P van &amp;N</oddFooter>
  </headerFooter>
  <rowBreaks count="3" manualBreakCount="3">
    <brk id="11" max="16383" man="1"/>
    <brk id="22" max="16383" man="1"/>
    <brk id="76" max="16383" man="1"/>
  </rowBreaks>
  <drawing r:id="rId3"/>
  <legacyDrawing r:id="rId4"/>
  <oleObjects>
    <mc:AlternateContent xmlns:mc="http://schemas.openxmlformats.org/markup-compatibility/2006">
      <mc:Choice Requires="x14">
        <oleObject progId="Microsoft Office Word-afbeelding" shapeId="15361" r:id="rId5">
          <objectPr defaultSize="0" autoPict="0" r:id="rId6">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5361"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88"/>
  <sheetViews>
    <sheetView zoomScale="150" zoomScaleNormal="150" workbookViewId="0"/>
  </sheetViews>
  <sheetFormatPr baseColWidth="10" defaultColWidth="8.83203125" defaultRowHeight="13" x14ac:dyDescent="0.15"/>
  <cols>
    <col min="1" max="1" width="85" customWidth="1"/>
  </cols>
  <sheetData>
    <row r="1" spans="1:1" s="67" customFormat="1" ht="15" x14ac:dyDescent="0.2">
      <c r="A1" s="307" t="s">
        <v>731</v>
      </c>
    </row>
    <row r="2" spans="1:1" s="67" customFormat="1" ht="15" x14ac:dyDescent="0.2">
      <c r="A2" s="308" t="s">
        <v>513</v>
      </c>
    </row>
    <row r="3" spans="1:1" s="67" customFormat="1" ht="15" x14ac:dyDescent="0.2">
      <c r="A3" s="309" t="s">
        <v>729</v>
      </c>
    </row>
    <row r="4" spans="1:1" s="67" customFormat="1" ht="15" x14ac:dyDescent="0.2">
      <c r="A4" s="309" t="s">
        <v>744</v>
      </c>
    </row>
    <row r="5" spans="1:1" s="67" customFormat="1" ht="15" x14ac:dyDescent="0.2">
      <c r="A5" s="309" t="s">
        <v>745</v>
      </c>
    </row>
    <row r="6" spans="1:1" s="67" customFormat="1" ht="15" x14ac:dyDescent="0.2">
      <c r="A6" s="309" t="s">
        <v>640</v>
      </c>
    </row>
    <row r="7" spans="1:1" s="67" customFormat="1" ht="15" x14ac:dyDescent="0.2">
      <c r="A7" s="308" t="s">
        <v>225</v>
      </c>
    </row>
    <row r="8" spans="1:1" s="67" customFormat="1" ht="43" x14ac:dyDescent="0.2">
      <c r="A8" s="309" t="s">
        <v>730</v>
      </c>
    </row>
    <row r="9" spans="1:1" s="67" customFormat="1" ht="15" x14ac:dyDescent="0.2">
      <c r="A9" s="309" t="s">
        <v>505</v>
      </c>
    </row>
    <row r="10" spans="1:1" s="67" customFormat="1" ht="57" customHeight="1" x14ac:dyDescent="0.2">
      <c r="A10" s="309" t="s">
        <v>746</v>
      </c>
    </row>
    <row r="11" spans="1:1" s="67" customFormat="1" ht="15" x14ac:dyDescent="0.2">
      <c r="A11" s="308" t="s">
        <v>278</v>
      </c>
    </row>
    <row r="12" spans="1:1" s="67" customFormat="1" ht="29" x14ac:dyDescent="0.2">
      <c r="A12" s="309" t="s">
        <v>599</v>
      </c>
    </row>
    <row r="13" spans="1:1" s="67" customFormat="1" ht="29" x14ac:dyDescent="0.2">
      <c r="A13" s="309" t="s">
        <v>747</v>
      </c>
    </row>
    <row r="14" spans="1:1" s="67" customFormat="1" ht="43" x14ac:dyDescent="0.2">
      <c r="A14" s="309" t="s">
        <v>748</v>
      </c>
    </row>
    <row r="15" spans="1:1" s="67" customFormat="1" ht="43" x14ac:dyDescent="0.2">
      <c r="A15" s="309" t="s">
        <v>749</v>
      </c>
    </row>
    <row r="16" spans="1:1" s="67" customFormat="1" ht="71" x14ac:dyDescent="0.2">
      <c r="A16" s="309" t="s">
        <v>312</v>
      </c>
    </row>
    <row r="17" spans="1:1" s="67" customFormat="1" ht="15" x14ac:dyDescent="0.2">
      <c r="A17" s="308" t="s">
        <v>279</v>
      </c>
    </row>
    <row r="18" spans="1:1" s="67" customFormat="1" ht="43" x14ac:dyDescent="0.2">
      <c r="A18" s="309" t="s">
        <v>739</v>
      </c>
    </row>
    <row r="19" spans="1:1" s="67" customFormat="1" ht="15" x14ac:dyDescent="0.2">
      <c r="A19" s="309" t="s">
        <v>750</v>
      </c>
    </row>
    <row r="20" spans="1:1" s="67" customFormat="1" ht="31" x14ac:dyDescent="0.2">
      <c r="A20" s="309" t="s">
        <v>751</v>
      </c>
    </row>
    <row r="21" spans="1:1" s="67" customFormat="1" ht="15" x14ac:dyDescent="0.2">
      <c r="A21" s="309" t="s">
        <v>619</v>
      </c>
    </row>
    <row r="22" spans="1:1" s="67" customFormat="1" ht="31" x14ac:dyDescent="0.2">
      <c r="A22" s="309" t="s">
        <v>752</v>
      </c>
    </row>
    <row r="23" spans="1:1" s="67" customFormat="1" ht="15" x14ac:dyDescent="0.2">
      <c r="A23" s="309" t="s">
        <v>753</v>
      </c>
    </row>
    <row r="24" spans="1:1" s="67" customFormat="1" ht="17" x14ac:dyDescent="0.2">
      <c r="A24" s="309" t="s">
        <v>754</v>
      </c>
    </row>
    <row r="25" spans="1:1" s="67" customFormat="1" ht="17" x14ac:dyDescent="0.2">
      <c r="A25" s="309" t="s">
        <v>755</v>
      </c>
    </row>
    <row r="26" spans="1:1" s="67" customFormat="1" ht="15" x14ac:dyDescent="0.2">
      <c r="A26" s="309" t="s">
        <v>756</v>
      </c>
    </row>
    <row r="27" spans="1:1" s="67" customFormat="1" ht="29" x14ac:dyDescent="0.2">
      <c r="A27" s="309" t="s">
        <v>740</v>
      </c>
    </row>
    <row r="28" spans="1:1" s="67" customFormat="1" ht="15" x14ac:dyDescent="0.2">
      <c r="A28" s="309" t="s">
        <v>757</v>
      </c>
    </row>
    <row r="29" spans="1:1" s="67" customFormat="1" ht="29" x14ac:dyDescent="0.2">
      <c r="A29" s="309" t="s">
        <v>620</v>
      </c>
    </row>
    <row r="30" spans="1:1" s="67" customFormat="1" ht="15" x14ac:dyDescent="0.2">
      <c r="A30" s="308" t="s">
        <v>280</v>
      </c>
    </row>
    <row r="31" spans="1:1" s="67" customFormat="1" ht="28" customHeight="1" x14ac:dyDescent="0.2">
      <c r="A31" s="309" t="s">
        <v>732</v>
      </c>
    </row>
    <row r="32" spans="1:1" s="67" customFormat="1" ht="29" hidden="1" x14ac:dyDescent="0.2">
      <c r="A32" s="309" t="s">
        <v>270</v>
      </c>
    </row>
    <row r="33" spans="1:1" s="67" customFormat="1" ht="43" hidden="1" x14ac:dyDescent="0.2">
      <c r="A33" s="309" t="s">
        <v>506</v>
      </c>
    </row>
    <row r="34" spans="1:1" s="67" customFormat="1" ht="43" x14ac:dyDescent="0.2">
      <c r="A34" s="309" t="s">
        <v>507</v>
      </c>
    </row>
    <row r="35" spans="1:1" s="67" customFormat="1" ht="57" customHeight="1" x14ac:dyDescent="0.2">
      <c r="A35" s="309" t="s">
        <v>508</v>
      </c>
    </row>
    <row r="36" spans="1:1" s="67" customFormat="1" ht="59" customHeight="1" x14ac:dyDescent="0.2">
      <c r="A36" s="309" t="s">
        <v>758</v>
      </c>
    </row>
    <row r="37" spans="1:1" s="67" customFormat="1" ht="15" x14ac:dyDescent="0.2">
      <c r="A37" s="308" t="s">
        <v>281</v>
      </c>
    </row>
    <row r="38" spans="1:1" s="67" customFormat="1" ht="29" x14ac:dyDescent="0.2">
      <c r="A38" s="309" t="s">
        <v>226</v>
      </c>
    </row>
    <row r="39" spans="1:1" s="67" customFormat="1" ht="29" customHeight="1" x14ac:dyDescent="0.2">
      <c r="A39" s="309" t="s">
        <v>741</v>
      </c>
    </row>
    <row r="40" spans="1:1" s="67" customFormat="1" ht="15" x14ac:dyDescent="0.2">
      <c r="A40" s="309" t="s">
        <v>227</v>
      </c>
    </row>
    <row r="41" spans="1:1" s="67" customFormat="1" ht="29" x14ac:dyDescent="0.2">
      <c r="A41" s="309" t="s">
        <v>228</v>
      </c>
    </row>
    <row r="42" spans="1:1" s="67" customFormat="1" ht="43" x14ac:dyDescent="0.2">
      <c r="A42" s="309" t="s">
        <v>509</v>
      </c>
    </row>
    <row r="43" spans="1:1" s="67" customFormat="1" ht="29" x14ac:dyDescent="0.2">
      <c r="A43" s="309" t="s">
        <v>510</v>
      </c>
    </row>
    <row r="44" spans="1:1" s="67" customFormat="1" ht="15" x14ac:dyDescent="0.2">
      <c r="A44" s="309" t="s">
        <v>229</v>
      </c>
    </row>
    <row r="45" spans="1:1" s="67" customFormat="1" ht="17" customHeight="1" x14ac:dyDescent="0.2">
      <c r="A45" s="309" t="s">
        <v>511</v>
      </c>
    </row>
    <row r="46" spans="1:1" s="67" customFormat="1" ht="15" x14ac:dyDescent="0.2">
      <c r="A46" s="309" t="s">
        <v>512</v>
      </c>
    </row>
    <row r="47" spans="1:1" s="67" customFormat="1" ht="15" x14ac:dyDescent="0.2">
      <c r="A47" s="308" t="s">
        <v>282</v>
      </c>
    </row>
    <row r="48" spans="1:1" s="67" customFormat="1" ht="15" x14ac:dyDescent="0.2">
      <c r="A48" s="309" t="s">
        <v>230</v>
      </c>
    </row>
    <row r="49" spans="1:1" s="67" customFormat="1" ht="29" x14ac:dyDescent="0.2">
      <c r="A49" s="309" t="s">
        <v>231</v>
      </c>
    </row>
    <row r="50" spans="1:1" s="67" customFormat="1" ht="15" x14ac:dyDescent="0.2">
      <c r="A50" s="308" t="s">
        <v>283</v>
      </c>
    </row>
    <row r="51" spans="1:1" s="67" customFormat="1" ht="43" x14ac:dyDescent="0.2">
      <c r="A51" s="309" t="s">
        <v>232</v>
      </c>
    </row>
    <row r="52" spans="1:1" s="67" customFormat="1" ht="29" x14ac:dyDescent="0.2">
      <c r="A52" s="309" t="s">
        <v>759</v>
      </c>
    </row>
    <row r="53" spans="1:1" s="67" customFormat="1" ht="15" x14ac:dyDescent="0.2">
      <c r="A53" t="s">
        <v>271</v>
      </c>
    </row>
    <row r="54" spans="1:1" s="67" customFormat="1" ht="29" x14ac:dyDescent="0.2">
      <c r="A54" s="309" t="s">
        <v>233</v>
      </c>
    </row>
    <row r="55" spans="1:1" s="67" customFormat="1" ht="29" x14ac:dyDescent="0.2">
      <c r="A55" s="309" t="s">
        <v>234</v>
      </c>
    </row>
    <row r="56" spans="1:1" s="67" customFormat="1" ht="57" x14ac:dyDescent="0.2">
      <c r="A56" s="206" t="s">
        <v>272</v>
      </c>
    </row>
    <row r="57" spans="1:1" s="67" customFormat="1" ht="15" x14ac:dyDescent="0.2">
      <c r="A57" s="308" t="s">
        <v>284</v>
      </c>
    </row>
    <row r="58" spans="1:1" s="67" customFormat="1" ht="43" x14ac:dyDescent="0.2">
      <c r="A58" s="309" t="s">
        <v>621</v>
      </c>
    </row>
    <row r="59" spans="1:1" s="67" customFormat="1" ht="29" x14ac:dyDescent="0.2">
      <c r="A59" s="309" t="s">
        <v>622</v>
      </c>
    </row>
    <row r="60" spans="1:1" s="67" customFormat="1" ht="29" x14ac:dyDescent="0.2">
      <c r="A60" s="309" t="s">
        <v>760</v>
      </c>
    </row>
    <row r="61" spans="1:1" s="67" customFormat="1" ht="15" x14ac:dyDescent="0.2">
      <c r="A61" s="308" t="s">
        <v>285</v>
      </c>
    </row>
    <row r="62" spans="1:1" s="67" customFormat="1" ht="42" customHeight="1" x14ac:dyDescent="0.2">
      <c r="A62" s="309" t="s">
        <v>623</v>
      </c>
    </row>
    <row r="63" spans="1:1" s="67" customFormat="1" ht="109" customHeight="1" x14ac:dyDescent="0.2">
      <c r="A63" s="309" t="s">
        <v>624</v>
      </c>
    </row>
    <row r="64" spans="1:1" s="67" customFormat="1" ht="15" x14ac:dyDescent="0.2">
      <c r="A64" s="308" t="s">
        <v>286</v>
      </c>
    </row>
    <row r="65" spans="1:1" s="67" customFormat="1" ht="15" x14ac:dyDescent="0.2">
      <c r="A65" s="309" t="s">
        <v>625</v>
      </c>
    </row>
    <row r="66" spans="1:1" s="67" customFormat="1" ht="29" x14ac:dyDescent="0.2">
      <c r="A66" s="309" t="s">
        <v>626</v>
      </c>
    </row>
    <row r="67" spans="1:1" s="67" customFormat="1" ht="15" x14ac:dyDescent="0.2">
      <c r="A67" s="308" t="s">
        <v>287</v>
      </c>
    </row>
    <row r="68" spans="1:1" s="67" customFormat="1" ht="83" customHeight="1" x14ac:dyDescent="0.2">
      <c r="A68" s="309" t="s">
        <v>235</v>
      </c>
    </row>
    <row r="69" spans="1:1" s="67" customFormat="1" ht="15" x14ac:dyDescent="0.2">
      <c r="A69" s="308" t="s">
        <v>288</v>
      </c>
    </row>
    <row r="70" spans="1:1" s="67" customFormat="1" ht="43" x14ac:dyDescent="0.2">
      <c r="A70" s="206" t="s">
        <v>627</v>
      </c>
    </row>
    <row r="71" spans="1:1" ht="28" x14ac:dyDescent="0.15">
      <c r="A71" s="206" t="s">
        <v>628</v>
      </c>
    </row>
    <row r="72" spans="1:1" ht="56" x14ac:dyDescent="0.15">
      <c r="A72" s="305" t="s">
        <v>743</v>
      </c>
    </row>
    <row r="73" spans="1:1" ht="14" x14ac:dyDescent="0.15">
      <c r="A73" s="306" t="s">
        <v>630</v>
      </c>
    </row>
    <row r="74" spans="1:1" x14ac:dyDescent="0.15">
      <c r="A74" s="88" t="s">
        <v>615</v>
      </c>
    </row>
    <row r="75" spans="1:1" ht="28" customHeight="1" x14ac:dyDescent="0.15">
      <c r="A75" s="206" t="s">
        <v>629</v>
      </c>
    </row>
    <row r="76" spans="1:1" ht="14" x14ac:dyDescent="0.15">
      <c r="A76" s="206" t="s">
        <v>616</v>
      </c>
    </row>
    <row r="77" spans="1:1" ht="28" x14ac:dyDescent="0.15">
      <c r="A77" s="206" t="s">
        <v>632</v>
      </c>
    </row>
    <row r="78" spans="1:1" ht="15" customHeight="1" x14ac:dyDescent="0.15">
      <c r="A78" s="206" t="s">
        <v>633</v>
      </c>
    </row>
    <row r="79" spans="1:1" ht="42" x14ac:dyDescent="0.15">
      <c r="A79" s="206" t="s">
        <v>733</v>
      </c>
    </row>
    <row r="80" spans="1:1" ht="28" x14ac:dyDescent="0.15">
      <c r="A80" s="206" t="s">
        <v>634</v>
      </c>
    </row>
    <row r="81" spans="1:1" ht="28" x14ac:dyDescent="0.15">
      <c r="A81" s="206" t="s">
        <v>635</v>
      </c>
    </row>
    <row r="82" spans="1:1" ht="28" x14ac:dyDescent="0.15">
      <c r="A82" s="206" t="s">
        <v>617</v>
      </c>
    </row>
    <row r="83" spans="1:1" ht="28" x14ac:dyDescent="0.15">
      <c r="A83" s="206" t="s">
        <v>618</v>
      </c>
    </row>
    <row r="84" spans="1:1" ht="28" x14ac:dyDescent="0.15">
      <c r="A84" s="206" t="s">
        <v>636</v>
      </c>
    </row>
    <row r="85" spans="1:1" ht="42" x14ac:dyDescent="0.15">
      <c r="A85" s="206" t="s">
        <v>637</v>
      </c>
    </row>
    <row r="86" spans="1:1" ht="14" x14ac:dyDescent="0.15">
      <c r="A86" s="249" t="s">
        <v>638</v>
      </c>
    </row>
    <row r="87" spans="1:1" ht="14" x14ac:dyDescent="0.15">
      <c r="A87" s="206" t="s">
        <v>639</v>
      </c>
    </row>
    <row r="88" spans="1:1" x14ac:dyDescent="0.15">
      <c r="A88" t="s">
        <v>742</v>
      </c>
    </row>
  </sheetData>
  <sheetProtection algorithmName="SHA-512" hashValue="WqdypU0+unkvJffy/Y48CvbF0nMNoz8tCCwkY4UBALhVl6XVABqxbUKM4XRySGKrPG8bd/jaCJ9SHvDMSTMEoQ==" saltValue="/VqusdQBns6tzH7UAiKNrg==" spinCount="100000" sheet="1" objects="1" scenarios="1"/>
  <hyperlinks>
    <hyperlink ref="A73" location="Privacyverklaring!A1" display="§4. Onze privacyverkaring is hier te vinden" xr:uid="{24C6FD58-0B0D-E746-9A3C-EB035BB5FACD}"/>
  </hyperlinks>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A141"/>
  <sheetViews>
    <sheetView zoomScale="150" zoomScaleNormal="150" workbookViewId="0"/>
  </sheetViews>
  <sheetFormatPr baseColWidth="10" defaultColWidth="8.83203125" defaultRowHeight="13" x14ac:dyDescent="0.15"/>
  <cols>
    <col min="1" max="1" width="128.1640625" customWidth="1"/>
  </cols>
  <sheetData>
    <row r="1" spans="1:1" s="67" customFormat="1" ht="16" x14ac:dyDescent="0.2">
      <c r="A1" s="153" t="s">
        <v>700</v>
      </c>
    </row>
    <row r="2" spans="1:1" s="67" customFormat="1" ht="16" x14ac:dyDescent="0.2">
      <c r="A2" s="152" t="s">
        <v>701</v>
      </c>
    </row>
    <row r="3" spans="1:1" s="67" customFormat="1" ht="15" x14ac:dyDescent="0.2">
      <c r="A3" s="68"/>
    </row>
    <row r="4" spans="1:1" s="67" customFormat="1" ht="16" x14ac:dyDescent="0.2">
      <c r="A4" s="149" t="s">
        <v>698</v>
      </c>
    </row>
    <row r="5" spans="1:1" s="67" customFormat="1" ht="15" customHeight="1" x14ac:dyDescent="0.2">
      <c r="A5" s="68"/>
    </row>
    <row r="6" spans="1:1" s="67" customFormat="1" ht="62" customHeight="1" x14ac:dyDescent="0.2">
      <c r="A6" s="150" t="s">
        <v>699</v>
      </c>
    </row>
    <row r="7" spans="1:1" s="67" customFormat="1" ht="15" x14ac:dyDescent="0.2">
      <c r="A7" s="68"/>
    </row>
    <row r="8" spans="1:1" s="67" customFormat="1" ht="16" x14ac:dyDescent="0.2">
      <c r="A8" s="150" t="s">
        <v>357</v>
      </c>
    </row>
    <row r="9" spans="1:1" s="67" customFormat="1" ht="32" x14ac:dyDescent="0.2">
      <c r="A9" s="151" t="s">
        <v>358</v>
      </c>
    </row>
    <row r="10" spans="1:1" s="67" customFormat="1" ht="33" customHeight="1" x14ac:dyDescent="0.2">
      <c r="A10" s="151" t="s">
        <v>359</v>
      </c>
    </row>
    <row r="11" spans="1:1" s="67" customFormat="1" ht="16" x14ac:dyDescent="0.2">
      <c r="A11" s="151" t="s">
        <v>360</v>
      </c>
    </row>
    <row r="12" spans="1:1" s="67" customFormat="1" ht="16" x14ac:dyDescent="0.2">
      <c r="A12" s="151" t="s">
        <v>361</v>
      </c>
    </row>
    <row r="13" spans="1:1" s="67" customFormat="1" ht="16" x14ac:dyDescent="0.2">
      <c r="A13" s="151" t="s">
        <v>362</v>
      </c>
    </row>
    <row r="14" spans="1:1" s="67" customFormat="1" ht="16" x14ac:dyDescent="0.2">
      <c r="A14" s="151" t="s">
        <v>363</v>
      </c>
    </row>
    <row r="15" spans="1:1" s="67" customFormat="1" ht="15" x14ac:dyDescent="0.2">
      <c r="A15" s="68"/>
    </row>
    <row r="16" spans="1:1" s="67" customFormat="1" ht="32" x14ac:dyDescent="0.2">
      <c r="A16" s="150" t="s">
        <v>364</v>
      </c>
    </row>
    <row r="17" spans="1:1" s="67" customFormat="1" ht="14.25" customHeight="1" x14ac:dyDescent="0.2">
      <c r="A17" s="68"/>
    </row>
    <row r="18" spans="1:1" s="67" customFormat="1" ht="15" x14ac:dyDescent="0.2">
      <c r="A18" s="154" t="s">
        <v>689</v>
      </c>
    </row>
    <row r="19" spans="1:1" s="67" customFormat="1" ht="15" x14ac:dyDescent="0.2">
      <c r="A19" s="154" t="s">
        <v>696</v>
      </c>
    </row>
    <row r="20" spans="1:1" s="67" customFormat="1" ht="15" x14ac:dyDescent="0.2">
      <c r="A20" s="155" t="s">
        <v>365</v>
      </c>
    </row>
    <row r="21" spans="1:1" s="67" customFormat="1" ht="15" x14ac:dyDescent="0.2">
      <c r="A21" s="154" t="s">
        <v>366</v>
      </c>
    </row>
    <row r="22" spans="1:1" s="67" customFormat="1" ht="15" x14ac:dyDescent="0.2">
      <c r="A22" s="68"/>
    </row>
    <row r="23" spans="1:1" s="67" customFormat="1" ht="15" x14ac:dyDescent="0.2">
      <c r="A23" s="157" t="s">
        <v>367</v>
      </c>
    </row>
    <row r="24" spans="1:1" s="67" customFormat="1" ht="15" x14ac:dyDescent="0.2">
      <c r="A24" s="66"/>
    </row>
    <row r="25" spans="1:1" s="67" customFormat="1" ht="32" x14ac:dyDescent="0.2">
      <c r="A25" s="150" t="s">
        <v>368</v>
      </c>
    </row>
    <row r="26" spans="1:1" s="67" customFormat="1" ht="15" x14ac:dyDescent="0.2">
      <c r="A26" s="68"/>
    </row>
    <row r="27" spans="1:1" s="67" customFormat="1" ht="15" x14ac:dyDescent="0.2">
      <c r="A27" s="158" t="s">
        <v>369</v>
      </c>
    </row>
    <row r="28" spans="1:1" s="67" customFormat="1" ht="15" x14ac:dyDescent="0.2">
      <c r="A28" s="68"/>
    </row>
    <row r="29" spans="1:1" s="67" customFormat="1" ht="16" x14ac:dyDescent="0.2">
      <c r="A29" s="150" t="s">
        <v>697</v>
      </c>
    </row>
    <row r="30" spans="1:1" s="67" customFormat="1" ht="16" x14ac:dyDescent="0.2">
      <c r="A30" s="151" t="s">
        <v>370</v>
      </c>
    </row>
    <row r="31" spans="1:1" s="67" customFormat="1" ht="16" x14ac:dyDescent="0.2">
      <c r="A31" s="151" t="s">
        <v>702</v>
      </c>
    </row>
    <row r="32" spans="1:1" s="67" customFormat="1" ht="14.25" customHeight="1" x14ac:dyDescent="0.2">
      <c r="A32" s="151" t="s">
        <v>371</v>
      </c>
    </row>
    <row r="33" spans="1:1" s="67" customFormat="1" ht="14.25" customHeight="1" x14ac:dyDescent="0.2">
      <c r="A33" s="151" t="s">
        <v>372</v>
      </c>
    </row>
    <row r="34" spans="1:1" s="67" customFormat="1" ht="16" x14ac:dyDescent="0.2">
      <c r="A34" s="151" t="s">
        <v>373</v>
      </c>
    </row>
    <row r="35" spans="1:1" s="67" customFormat="1" ht="16" x14ac:dyDescent="0.2">
      <c r="A35" s="151" t="s">
        <v>374</v>
      </c>
    </row>
    <row r="36" spans="1:1" s="67" customFormat="1" ht="16" x14ac:dyDescent="0.2">
      <c r="A36" s="151" t="s">
        <v>375</v>
      </c>
    </row>
    <row r="37" spans="1:1" s="67" customFormat="1" ht="15" x14ac:dyDescent="0.2">
      <c r="A37" s="159" t="s">
        <v>376</v>
      </c>
    </row>
    <row r="38" spans="1:1" s="67" customFormat="1" ht="15" x14ac:dyDescent="0.2">
      <c r="A38" s="68"/>
    </row>
    <row r="39" spans="1:1" s="67" customFormat="1" ht="15" customHeight="1" x14ac:dyDescent="0.2">
      <c r="A39" s="150" t="s">
        <v>377</v>
      </c>
    </row>
    <row r="40" spans="1:1" s="67" customFormat="1" ht="15" x14ac:dyDescent="0.2">
      <c r="A40" s="66"/>
    </row>
    <row r="41" spans="1:1" s="67" customFormat="1" ht="16" x14ac:dyDescent="0.2">
      <c r="A41" s="151" t="s">
        <v>378</v>
      </c>
    </row>
    <row r="42" spans="1:1" s="67" customFormat="1" ht="16" x14ac:dyDescent="0.2">
      <c r="A42" s="151" t="s">
        <v>379</v>
      </c>
    </row>
    <row r="43" spans="1:1" s="67" customFormat="1" ht="16" x14ac:dyDescent="0.2">
      <c r="A43" s="151" t="s">
        <v>380</v>
      </c>
    </row>
    <row r="44" spans="1:1" s="67" customFormat="1" ht="16" x14ac:dyDescent="0.2">
      <c r="A44" s="151" t="s">
        <v>381</v>
      </c>
    </row>
    <row r="45" spans="1:1" s="67" customFormat="1" ht="16" x14ac:dyDescent="0.2">
      <c r="A45" s="151" t="s">
        <v>382</v>
      </c>
    </row>
    <row r="46" spans="1:1" s="67" customFormat="1" ht="16" x14ac:dyDescent="0.2">
      <c r="A46" s="151" t="s">
        <v>383</v>
      </c>
    </row>
    <row r="47" spans="1:1" s="67" customFormat="1" ht="16" x14ac:dyDescent="0.2">
      <c r="A47" s="151" t="s">
        <v>384</v>
      </c>
    </row>
    <row r="48" spans="1:1" s="67" customFormat="1" ht="16" x14ac:dyDescent="0.2">
      <c r="A48" s="151" t="s">
        <v>385</v>
      </c>
    </row>
    <row r="49" spans="1:1" s="67" customFormat="1" ht="15" x14ac:dyDescent="0.2">
      <c r="A49" s="69"/>
    </row>
    <row r="50" spans="1:1" s="67" customFormat="1" ht="48" x14ac:dyDescent="0.2">
      <c r="A50" s="160" t="s">
        <v>386</v>
      </c>
    </row>
    <row r="51" spans="1:1" s="67" customFormat="1" ht="15" x14ac:dyDescent="0.2">
      <c r="A51" s="68"/>
    </row>
    <row r="52" spans="1:1" s="67" customFormat="1" ht="16" x14ac:dyDescent="0.2">
      <c r="A52" s="150" t="s">
        <v>387</v>
      </c>
    </row>
    <row r="53" spans="1:1" s="67" customFormat="1" ht="15" x14ac:dyDescent="0.2">
      <c r="A53" s="68"/>
    </row>
    <row r="54" spans="1:1" s="67" customFormat="1" ht="15" x14ac:dyDescent="0.2">
      <c r="A54" s="157" t="s">
        <v>388</v>
      </c>
    </row>
    <row r="55" spans="1:1" s="67" customFormat="1" ht="15" x14ac:dyDescent="0.2">
      <c r="A55" s="157"/>
    </row>
    <row r="56" spans="1:1" s="67" customFormat="1" ht="32" x14ac:dyDescent="0.2">
      <c r="A56" s="162" t="s">
        <v>389</v>
      </c>
    </row>
    <row r="57" spans="1:1" s="67" customFormat="1" ht="16" x14ac:dyDescent="0.2">
      <c r="A57" s="163" t="s">
        <v>390</v>
      </c>
    </row>
    <row r="58" spans="1:1" s="67" customFormat="1" ht="16" x14ac:dyDescent="0.2">
      <c r="A58" s="163" t="s">
        <v>391</v>
      </c>
    </row>
    <row r="59" spans="1:1" s="67" customFormat="1" ht="16" x14ac:dyDescent="0.2">
      <c r="A59" s="163" t="s">
        <v>392</v>
      </c>
    </row>
    <row r="60" spans="1:1" s="67" customFormat="1" ht="15" x14ac:dyDescent="0.2">
      <c r="A60" s="161" t="s">
        <v>393</v>
      </c>
    </row>
    <row r="61" spans="1:1" s="67" customFormat="1" ht="15" x14ac:dyDescent="0.2">
      <c r="A61" s="161"/>
    </row>
    <row r="62" spans="1:1" s="67" customFormat="1" ht="15" customHeight="1" x14ac:dyDescent="0.2">
      <c r="A62" s="157" t="s">
        <v>394</v>
      </c>
    </row>
    <row r="63" spans="1:1" s="67" customFormat="1" ht="15" x14ac:dyDescent="0.2">
      <c r="A63" s="66"/>
    </row>
    <row r="64" spans="1:1" s="67" customFormat="1" ht="15" customHeight="1" x14ac:dyDescent="0.2">
      <c r="A64" s="67" t="s">
        <v>395</v>
      </c>
    </row>
    <row r="65" spans="1:1" s="67" customFormat="1" ht="15" customHeight="1" x14ac:dyDescent="0.2">
      <c r="A65" s="69"/>
    </row>
    <row r="66" spans="1:1" ht="15" customHeight="1" x14ac:dyDescent="0.15">
      <c r="A66" s="150" t="s">
        <v>396</v>
      </c>
    </row>
    <row r="67" spans="1:1" ht="15" customHeight="1" x14ac:dyDescent="0.15">
      <c r="A67" s="151" t="s">
        <v>397</v>
      </c>
    </row>
    <row r="68" spans="1:1" ht="15" customHeight="1" x14ac:dyDescent="0.15">
      <c r="A68" s="151" t="s">
        <v>398</v>
      </c>
    </row>
    <row r="69" spans="1:1" ht="15" customHeight="1" x14ac:dyDescent="0.15">
      <c r="A69" s="151" t="s">
        <v>399</v>
      </c>
    </row>
    <row r="70" spans="1:1" ht="15" customHeight="1" x14ac:dyDescent="0.15"/>
    <row r="71" spans="1:1" ht="15" customHeight="1" x14ac:dyDescent="0.15">
      <c r="A71" s="150" t="s">
        <v>400</v>
      </c>
    </row>
    <row r="72" spans="1:1" ht="15" customHeight="1" x14ac:dyDescent="0.15">
      <c r="A72" s="150" t="s">
        <v>401</v>
      </c>
    </row>
    <row r="73" spans="1:1" ht="15" customHeight="1" x14ac:dyDescent="0.15"/>
    <row r="74" spans="1:1" ht="15" customHeight="1" x14ac:dyDescent="0.15">
      <c r="A74" s="149" t="s">
        <v>402</v>
      </c>
    </row>
    <row r="76" spans="1:1" ht="16" x14ac:dyDescent="0.15">
      <c r="A76" s="150" t="s">
        <v>403</v>
      </c>
    </row>
    <row r="77" spans="1:1" ht="16" x14ac:dyDescent="0.15">
      <c r="A77" s="151" t="s">
        <v>404</v>
      </c>
    </row>
    <row r="78" spans="1:1" ht="16" x14ac:dyDescent="0.15">
      <c r="A78" s="164" t="s">
        <v>405</v>
      </c>
    </row>
    <row r="80" spans="1:1" ht="32" x14ac:dyDescent="0.15">
      <c r="A80" s="150" t="s">
        <v>406</v>
      </c>
    </row>
    <row r="82" spans="1:1" ht="16" x14ac:dyDescent="0.15">
      <c r="A82" s="150" t="s">
        <v>407</v>
      </c>
    </row>
    <row r="84" spans="1:1" ht="32" x14ac:dyDescent="0.15">
      <c r="A84" s="150" t="s">
        <v>408</v>
      </c>
    </row>
    <row r="86" spans="1:1" ht="32" x14ac:dyDescent="0.15">
      <c r="A86" s="150" t="s">
        <v>409</v>
      </c>
    </row>
    <row r="88" spans="1:1" ht="16" x14ac:dyDescent="0.15">
      <c r="A88" s="150" t="s">
        <v>410</v>
      </c>
    </row>
    <row r="90" spans="1:1" ht="15" x14ac:dyDescent="0.15">
      <c r="A90" s="157" t="s">
        <v>411</v>
      </c>
    </row>
    <row r="92" spans="1:1" ht="32" x14ac:dyDescent="0.15">
      <c r="A92" s="165" t="s">
        <v>703</v>
      </c>
    </row>
    <row r="94" spans="1:1" ht="15" x14ac:dyDescent="0.15">
      <c r="A94" s="157" t="s">
        <v>704</v>
      </c>
    </row>
    <row r="95" spans="1:1" ht="15" x14ac:dyDescent="0.15">
      <c r="A95" s="166" t="s">
        <v>412</v>
      </c>
    </row>
    <row r="96" spans="1:1" ht="32" x14ac:dyDescent="0.15">
      <c r="A96" s="169" t="s">
        <v>413</v>
      </c>
    </row>
    <row r="98" spans="1:1" ht="15" x14ac:dyDescent="0.15">
      <c r="A98" s="157" t="s">
        <v>414</v>
      </c>
    </row>
    <row r="100" spans="1:1" ht="32" x14ac:dyDescent="0.15">
      <c r="A100" s="162" t="s">
        <v>415</v>
      </c>
    </row>
    <row r="101" spans="1:1" ht="15" x14ac:dyDescent="0.15">
      <c r="A101" s="161" t="s">
        <v>416</v>
      </c>
    </row>
    <row r="102" spans="1:1" ht="32" x14ac:dyDescent="0.15">
      <c r="A102" s="169" t="s">
        <v>705</v>
      </c>
    </row>
    <row r="103" spans="1:1" ht="15" x14ac:dyDescent="0.15">
      <c r="A103" s="167" t="s">
        <v>417</v>
      </c>
    </row>
    <row r="104" spans="1:1" ht="15" x14ac:dyDescent="0.15">
      <c r="A104" s="167" t="s">
        <v>418</v>
      </c>
    </row>
    <row r="105" spans="1:1" ht="15" x14ac:dyDescent="0.15">
      <c r="A105" s="167" t="s">
        <v>419</v>
      </c>
    </row>
    <row r="106" spans="1:1" ht="15" x14ac:dyDescent="0.15">
      <c r="A106" s="167" t="s">
        <v>420</v>
      </c>
    </row>
    <row r="107" spans="1:1" ht="15" x14ac:dyDescent="0.15">
      <c r="A107" s="168" t="s">
        <v>421</v>
      </c>
    </row>
    <row r="108" spans="1:1" ht="32" x14ac:dyDescent="0.15">
      <c r="A108" s="170" t="s">
        <v>422</v>
      </c>
    </row>
    <row r="110" spans="1:1" ht="16" x14ac:dyDescent="0.15">
      <c r="A110" s="162" t="s">
        <v>423</v>
      </c>
    </row>
    <row r="112" spans="1:1" ht="15" x14ac:dyDescent="0.2">
      <c r="A112" s="158" t="s">
        <v>424</v>
      </c>
    </row>
    <row r="114" spans="1:1" ht="16" x14ac:dyDescent="0.15">
      <c r="A114" s="150" t="s">
        <v>425</v>
      </c>
    </row>
    <row r="115" spans="1:1" ht="16" x14ac:dyDescent="0.15">
      <c r="A115" s="150" t="s">
        <v>426</v>
      </c>
    </row>
    <row r="117" spans="1:1" ht="32" x14ac:dyDescent="0.15">
      <c r="A117" s="150" t="s">
        <v>427</v>
      </c>
    </row>
    <row r="118" spans="1:1" ht="15" x14ac:dyDescent="0.15">
      <c r="A118" s="150"/>
    </row>
    <row r="119" spans="1:1" ht="32" x14ac:dyDescent="0.15">
      <c r="A119" s="150" t="s">
        <v>428</v>
      </c>
    </row>
    <row r="120" spans="1:1" ht="15" x14ac:dyDescent="0.15">
      <c r="A120" s="150"/>
    </row>
    <row r="121" spans="1:1" ht="32" x14ac:dyDescent="0.15">
      <c r="A121" s="150" t="s">
        <v>429</v>
      </c>
    </row>
    <row r="122" spans="1:1" ht="15" x14ac:dyDescent="0.15">
      <c r="A122" s="171"/>
    </row>
    <row r="123" spans="1:1" ht="16" x14ac:dyDescent="0.15">
      <c r="A123" s="150" t="s">
        <v>430</v>
      </c>
    </row>
    <row r="124" spans="1:1" ht="15" x14ac:dyDescent="0.15">
      <c r="A124" s="150"/>
    </row>
    <row r="125" spans="1:1" ht="16" x14ac:dyDescent="0.15">
      <c r="A125" s="150" t="s">
        <v>431</v>
      </c>
    </row>
    <row r="126" spans="1:1" ht="15" x14ac:dyDescent="0.15">
      <c r="A126" s="171"/>
    </row>
    <row r="127" spans="1:1" ht="16" x14ac:dyDescent="0.15">
      <c r="A127" s="150" t="s">
        <v>432</v>
      </c>
    </row>
    <row r="128" spans="1:1" ht="15" x14ac:dyDescent="0.15">
      <c r="A128" s="161" t="s">
        <v>433</v>
      </c>
    </row>
    <row r="130" spans="1:1" ht="15" x14ac:dyDescent="0.2">
      <c r="A130" s="158" t="s">
        <v>434</v>
      </c>
    </row>
    <row r="132" spans="1:1" ht="32" x14ac:dyDescent="0.15">
      <c r="A132" s="162" t="s">
        <v>435</v>
      </c>
    </row>
    <row r="133" spans="1:1" ht="15" x14ac:dyDescent="0.15">
      <c r="A133" s="161"/>
    </row>
    <row r="134" spans="1:1" ht="15" x14ac:dyDescent="0.15">
      <c r="A134" s="161" t="s">
        <v>436</v>
      </c>
    </row>
    <row r="135" spans="1:1" ht="15" x14ac:dyDescent="0.15">
      <c r="A135" s="157" t="s">
        <v>437</v>
      </c>
    </row>
    <row r="136" spans="1:1" ht="15" x14ac:dyDescent="0.15">
      <c r="A136" s="161" t="s">
        <v>438</v>
      </c>
    </row>
    <row r="137" spans="1:1" ht="15" x14ac:dyDescent="0.15">
      <c r="A137" s="157" t="s">
        <v>439</v>
      </c>
    </row>
    <row r="138" spans="1:1" ht="15" x14ac:dyDescent="0.15">
      <c r="A138" s="161"/>
    </row>
    <row r="139" spans="1:1" ht="15" x14ac:dyDescent="0.15">
      <c r="A139" s="157" t="s">
        <v>440</v>
      </c>
    </row>
    <row r="140" spans="1:1" x14ac:dyDescent="0.15">
      <c r="A140" s="156"/>
    </row>
    <row r="141" spans="1:1" ht="16" x14ac:dyDescent="0.15">
      <c r="A141" s="165" t="s">
        <v>706</v>
      </c>
    </row>
  </sheetData>
  <sheetProtection algorithmName="SHA-512" hashValue="7PXfPguzzyUuF+ihtfFC1KuyKfsshB/hxDjlVP8EY/zzOaih1V/o6ZUdY4nmimpJCEWcocJ0/WJjMA82kaB+iQ==" saltValue="4plL2nPP8T/ruHogWPIi+Q==" spinCount="100000" sheet="1" objects="1" scenarios="1"/>
  <pageMargins left="0.7" right="0.7"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2647-11C7-2440-BC36-9AFC8376FD50}">
  <dimension ref="A1"/>
  <sheetViews>
    <sheetView workbookViewId="0"/>
  </sheetViews>
  <sheetFormatPr baseColWidth="10" defaultColWidth="11.5" defaultRowHeight="13" x14ac:dyDescent="0.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254"/>
  <sheetViews>
    <sheetView workbookViewId="0">
      <selection activeCell="A25" sqref="A9:XFD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x14ac:dyDescent="0.2">
      <c r="A1" s="58"/>
      <c r="B1" s="452"/>
      <c r="C1" s="452"/>
      <c r="D1" s="452"/>
      <c r="E1" s="452"/>
      <c r="F1" s="452"/>
      <c r="G1" s="452"/>
      <c r="H1" s="452"/>
      <c r="I1" s="452"/>
      <c r="J1" s="41"/>
      <c r="L1" s="453"/>
      <c r="M1" s="453"/>
      <c r="N1" s="453"/>
      <c r="O1" s="453"/>
    </row>
    <row r="2" spans="1:15" s="8" customFormat="1" ht="13" x14ac:dyDescent="0.15">
      <c r="A2" s="1"/>
      <c r="G2" s="11"/>
      <c r="I2" s="454" t="s">
        <v>0</v>
      </c>
      <c r="J2" s="454"/>
      <c r="K2" s="454"/>
      <c r="L2" s="454"/>
      <c r="M2" s="454"/>
      <c r="N2" s="454"/>
      <c r="O2" s="455"/>
    </row>
    <row r="3" spans="1:15" s="8" customFormat="1" ht="12" x14ac:dyDescent="0.15">
      <c r="A3" s="1"/>
      <c r="G3" s="11"/>
      <c r="I3" s="344" t="s">
        <v>2</v>
      </c>
      <c r="J3" s="344"/>
      <c r="K3" s="344"/>
      <c r="L3" s="344"/>
      <c r="M3" s="344"/>
      <c r="N3" s="344"/>
      <c r="O3" s="457"/>
    </row>
    <row r="4" spans="1:15" s="8" customFormat="1" ht="13" x14ac:dyDescent="0.15">
      <c r="A4" s="1"/>
      <c r="G4" s="11"/>
      <c r="I4" s="324" t="s">
        <v>123</v>
      </c>
      <c r="J4" s="324"/>
      <c r="K4" s="324"/>
      <c r="L4" s="324"/>
      <c r="M4" s="324"/>
      <c r="N4" s="324"/>
      <c r="O4" s="341"/>
    </row>
    <row r="5" spans="1:15" s="8" customFormat="1" ht="13" x14ac:dyDescent="0.15">
      <c r="A5" s="1"/>
      <c r="G5" s="11"/>
      <c r="I5" s="324" t="s">
        <v>277</v>
      </c>
      <c r="J5" s="324"/>
      <c r="K5" s="324"/>
      <c r="L5" s="324"/>
      <c r="M5" s="324"/>
      <c r="N5" s="324"/>
      <c r="O5" s="341"/>
    </row>
    <row r="6" spans="1:15" x14ac:dyDescent="0.2">
      <c r="I6" s="324" t="s">
        <v>305</v>
      </c>
      <c r="J6" s="324"/>
      <c r="K6" s="324"/>
      <c r="L6" s="324"/>
      <c r="M6" s="324"/>
      <c r="N6" s="324"/>
      <c r="O6" s="341"/>
    </row>
    <row r="7" spans="1:15" ht="3" customHeight="1" x14ac:dyDescent="0.2"/>
    <row r="8" spans="1:15" ht="3" customHeight="1" x14ac:dyDescent="0.2"/>
    <row r="9" spans="1:15" ht="11" customHeight="1" x14ac:dyDescent="0.2"/>
    <row r="10" spans="1:15" ht="11" customHeight="1" x14ac:dyDescent="0.2"/>
    <row r="11" spans="1:15" ht="11" customHeight="1" x14ac:dyDescent="0.2"/>
    <row r="12" spans="1:15" ht="11" customHeight="1" x14ac:dyDescent="0.2"/>
    <row r="13" spans="1:15" ht="11" customHeight="1" x14ac:dyDescent="0.2"/>
    <row r="14" spans="1:15" ht="11" customHeight="1" x14ac:dyDescent="0.2"/>
    <row r="15" spans="1:15" ht="11" customHeight="1" x14ac:dyDescent="0.2"/>
    <row r="16" spans="1:15" ht="11" customHeight="1" x14ac:dyDescent="0.2"/>
    <row r="17" spans="1:15" ht="11" customHeight="1" x14ac:dyDescent="0.2"/>
    <row r="18" spans="1:15" ht="11" customHeight="1" x14ac:dyDescent="0.2"/>
    <row r="19" spans="1:15" ht="11" customHeight="1" x14ac:dyDescent="0.2"/>
    <row r="20" spans="1:15" ht="11" customHeight="1" x14ac:dyDescent="0.2"/>
    <row r="21" spans="1:15" ht="11" customHeight="1" x14ac:dyDescent="0.2"/>
    <row r="22" spans="1:15" ht="11" customHeight="1" x14ac:dyDescent="0.2"/>
    <row r="23" spans="1:15" ht="11" customHeight="1" x14ac:dyDescent="0.2"/>
    <row r="24" spans="1:15" ht="11" customHeight="1" x14ac:dyDescent="0.2"/>
    <row r="25" spans="1:15" ht="11" customHeight="1" x14ac:dyDescent="0.2"/>
    <row r="26" spans="1:15" ht="3" customHeight="1" x14ac:dyDescent="0.2"/>
    <row r="27" spans="1:15" ht="14.25" customHeight="1" x14ac:dyDescent="0.2">
      <c r="B27" s="109" t="s">
        <v>306</v>
      </c>
      <c r="C27" s="104" t="str">
        <f>'Inschrijfform algemeen'!B1</f>
        <v>Inschrijvingsformulier Werkjaar</v>
      </c>
      <c r="D27" s="104"/>
      <c r="E27" s="104"/>
      <c r="F27" s="104"/>
      <c r="G27" s="442" t="str">
        <f>'Inschrijfform algemeen'!E1</f>
        <v>2024 - 2025</v>
      </c>
      <c r="H27" s="442"/>
      <c r="I27" s="442"/>
      <c r="J27" s="104"/>
      <c r="K27" s="104"/>
      <c r="L27" s="104"/>
      <c r="M27" s="104"/>
      <c r="N27" s="104"/>
      <c r="O27" s="104"/>
    </row>
    <row r="28" spans="1:15" s="4" customFormat="1" ht="3" customHeight="1" x14ac:dyDescent="0.15">
      <c r="A28" s="42"/>
      <c r="G28" s="43"/>
      <c r="I28" s="43"/>
      <c r="K28" s="43"/>
      <c r="M28" s="43"/>
      <c r="O28" s="43"/>
    </row>
    <row r="29" spans="1:15" s="8" customFormat="1" ht="14.25" customHeight="1" x14ac:dyDescent="0.15">
      <c r="A29" s="1"/>
      <c r="B29" s="456" t="s">
        <v>11</v>
      </c>
      <c r="C29" s="456"/>
      <c r="D29" s="456"/>
      <c r="E29" s="44"/>
      <c r="F29" s="365" t="str">
        <f>IF('Inschrijfform algemeen'!F56:G56="","",'Inschrijfform algemeen'!F56:G56)</f>
        <v/>
      </c>
      <c r="G29" s="365"/>
      <c r="H29" s="365" t="str">
        <f>IF('Inschrijfform algemeen'!H56:I56="","",'Inschrijfform algemeen'!H56:I56)</f>
        <v/>
      </c>
      <c r="I29" s="365"/>
      <c r="J29" s="365" t="str">
        <f>IF('Inschrijfform algemeen'!J56:K56="","",'Inschrijfform algemeen'!J56:K56)</f>
        <v/>
      </c>
      <c r="K29" s="365"/>
      <c r="L29" s="365" t="str">
        <f>IF('Inschrijfform algemeen'!L56:M56="","",'Inschrijfform algemeen'!L56:M56)</f>
        <v/>
      </c>
      <c r="M29" s="365"/>
      <c r="N29" s="365" t="str">
        <f>IF('Inschrijfform algemeen'!N56:O56="","",'Inschrijfform algemeen'!N56:O56)</f>
        <v/>
      </c>
      <c r="O29" s="365"/>
    </row>
    <row r="30" spans="1:15" s="8" customFormat="1" ht="14.25" customHeight="1" x14ac:dyDescent="0.15">
      <c r="A30" s="1"/>
      <c r="B30" s="456" t="s">
        <v>12</v>
      </c>
      <c r="C30" s="456"/>
      <c r="D30" s="456"/>
      <c r="E30" s="44"/>
      <c r="F30" s="365" t="str">
        <f>IF('Inschrijfform algemeen'!F57:G57="","",'Inschrijfform algemeen'!F57:G57)</f>
        <v/>
      </c>
      <c r="G30" s="365"/>
      <c r="H30" s="365" t="str">
        <f>IF('Inschrijfform algemeen'!H57:I57="","",'Inschrijfform algemeen'!H57:I57)</f>
        <v/>
      </c>
      <c r="I30" s="365"/>
      <c r="J30" s="365" t="str">
        <f>IF('Inschrijfform algemeen'!J57:K57="","",'Inschrijfform algemeen'!J57:K57)</f>
        <v/>
      </c>
      <c r="K30" s="365"/>
      <c r="L30" s="365" t="str">
        <f>IF('Inschrijfform algemeen'!L57:M57="","",'Inschrijfform algemeen'!L57:M57)</f>
        <v/>
      </c>
      <c r="M30" s="365"/>
      <c r="N30" s="365" t="str">
        <f>IF('Inschrijfform algemeen'!N57:O57="","",'Inschrijfform algemeen'!N57:O57)</f>
        <v/>
      </c>
      <c r="O30" s="365"/>
    </row>
    <row r="31" spans="1:15" s="8" customFormat="1" ht="14.25" customHeight="1" x14ac:dyDescent="0.15">
      <c r="A31" s="1"/>
      <c r="B31" s="407" t="s">
        <v>40</v>
      </c>
      <c r="C31" s="407"/>
      <c r="D31" s="407"/>
      <c r="E31" s="407"/>
      <c r="F31" s="407"/>
      <c r="G31" s="11"/>
      <c r="I31" s="11"/>
      <c r="K31" s="11"/>
      <c r="N31" s="365"/>
      <c r="O31" s="365"/>
    </row>
    <row r="32" spans="1:15" s="8" customFormat="1" ht="14.25" customHeight="1" x14ac:dyDescent="0.15">
      <c r="A32" s="1"/>
      <c r="B32" s="365" t="s">
        <v>124</v>
      </c>
      <c r="C32" s="365"/>
      <c r="D32" s="365"/>
      <c r="E32" s="365"/>
      <c r="F32" s="365"/>
      <c r="G32" s="11">
        <f>'Inschrijfform te betalen'!G17</f>
        <v>0</v>
      </c>
      <c r="I32" s="11">
        <f>'Inschrijfform te betalen'!I17</f>
        <v>0</v>
      </c>
      <c r="K32" s="11">
        <f>'Inschrijfform te betalen'!K17</f>
        <v>0</v>
      </c>
      <c r="M32" s="11">
        <f>'Inschrijfform te betalen'!M17</f>
        <v>0</v>
      </c>
      <c r="O32" s="11">
        <f>'Inschrijfform te betalen'!O17</f>
        <v>0</v>
      </c>
    </row>
    <row r="33" spans="1:15" s="8" customFormat="1" ht="14.25" customHeight="1" x14ac:dyDescent="0.15">
      <c r="A33" s="1"/>
      <c r="B33" s="365" t="s">
        <v>54</v>
      </c>
      <c r="C33" s="365"/>
      <c r="D33" s="365"/>
      <c r="E33" s="365"/>
      <c r="F33" s="365"/>
      <c r="G33" s="11" t="str">
        <f>'Inschrijfform te betalen'!G22</f>
        <v/>
      </c>
      <c r="I33" s="11" t="str">
        <f>'Inschrijfform te betalen'!I20</f>
        <v/>
      </c>
      <c r="K33" s="11" t="str">
        <f>'Inschrijfform te betalen'!K20</f>
        <v/>
      </c>
      <c r="M33" s="11" t="str">
        <f>'Inschrijfform te betalen'!M20</f>
        <v/>
      </c>
      <c r="O33" s="11" t="str">
        <f>'Inschrijfform te betalen'!O20</f>
        <v/>
      </c>
    </row>
    <row r="34" spans="1:15" s="8" customFormat="1" ht="14.25" customHeight="1" x14ac:dyDescent="0.15">
      <c r="A34" s="1"/>
      <c r="B34" s="365" t="s">
        <v>65</v>
      </c>
      <c r="C34" s="365"/>
      <c r="D34" s="365"/>
      <c r="E34" s="365"/>
      <c r="F34" s="365"/>
      <c r="G34" s="11">
        <f>'Inschrijfform te betalen'!G24</f>
        <v>0</v>
      </c>
      <c r="I34" s="11">
        <f>'Inschrijfform te betalen'!I24</f>
        <v>0</v>
      </c>
      <c r="K34" s="11">
        <f>'Inschrijfform te betalen'!K24</f>
        <v>0</v>
      </c>
      <c r="M34" s="11">
        <f>'Inschrijfform te betalen'!M24</f>
        <v>0</v>
      </c>
      <c r="O34" s="11">
        <f>'Inschrijfform te betalen'!O24</f>
        <v>0</v>
      </c>
    </row>
    <row r="35" spans="1:15" s="8" customFormat="1" ht="14.25" customHeight="1" x14ac:dyDescent="0.15">
      <c r="A35" s="1"/>
      <c r="B35" s="365" t="s">
        <v>125</v>
      </c>
      <c r="C35" s="365"/>
      <c r="D35" s="365"/>
      <c r="E35" s="365"/>
      <c r="F35" s="365"/>
      <c r="G35" s="11">
        <f>'Inschrijfform te betalen'!G27</f>
        <v>0</v>
      </c>
      <c r="I35" s="11">
        <f>'Inschrijfform te betalen'!I27</f>
        <v>0</v>
      </c>
      <c r="K35" s="11">
        <f>'Inschrijfform te betalen'!K27</f>
        <v>0</v>
      </c>
      <c r="M35" s="11">
        <f>'Inschrijfform te betalen'!M27</f>
        <v>0</v>
      </c>
      <c r="O35" s="11">
        <f>'Inschrijfform te betalen'!O27</f>
        <v>0</v>
      </c>
    </row>
    <row r="36" spans="1:15" s="83" customFormat="1" ht="14.25" hidden="1" customHeight="1" x14ac:dyDescent="0.15">
      <c r="A36" s="102"/>
      <c r="B36" s="450" t="s">
        <v>68</v>
      </c>
      <c r="C36" s="450"/>
      <c r="D36" s="450"/>
      <c r="E36" s="450"/>
      <c r="F36" s="450"/>
      <c r="G36" s="103"/>
      <c r="I36" s="103"/>
      <c r="K36" s="103"/>
      <c r="M36" s="103"/>
      <c r="O36" s="103"/>
    </row>
    <row r="37" spans="1:15" s="83" customFormat="1" ht="14.25" hidden="1" customHeight="1" x14ac:dyDescent="0.15">
      <c r="A37" s="102"/>
      <c r="B37" s="444" t="s">
        <v>124</v>
      </c>
      <c r="C37" s="444"/>
      <c r="D37" s="444"/>
      <c r="E37" s="444"/>
      <c r="F37" s="444"/>
      <c r="G37" s="103" t="str">
        <f>'Inschrijfform te betalen'!G42</f>
        <v/>
      </c>
      <c r="I37" s="103" t="str">
        <f>'Inschrijfform te betalen'!I42</f>
        <v/>
      </c>
      <c r="K37" s="103" t="str">
        <f>'Inschrijfform te betalen'!K42</f>
        <v/>
      </c>
      <c r="M37" s="103" t="str">
        <f>'Inschrijfform te betalen'!M42</f>
        <v/>
      </c>
      <c r="O37" s="103" t="str">
        <f>'Inschrijfform te betalen'!O42</f>
        <v/>
      </c>
    </row>
    <row r="38" spans="1:15" s="83" customFormat="1" ht="14.25" hidden="1" customHeight="1" x14ac:dyDescent="0.15">
      <c r="A38" s="102"/>
      <c r="B38" s="444" t="s">
        <v>54</v>
      </c>
      <c r="C38" s="444"/>
      <c r="D38" s="444"/>
      <c r="E38" s="444"/>
      <c r="F38" s="444"/>
      <c r="G38" s="103" t="str">
        <f>'Inschrijfform te betalen'!G45</f>
        <v/>
      </c>
      <c r="I38" s="103" t="str">
        <f>'Inschrijfform te betalen'!I45</f>
        <v/>
      </c>
      <c r="K38" s="103" t="str">
        <f>'Inschrijfform te betalen'!K45</f>
        <v/>
      </c>
      <c r="M38" s="103" t="str">
        <f>'Inschrijfform te betalen'!M45</f>
        <v/>
      </c>
      <c r="O38" s="103" t="str">
        <f>'Inschrijfform te betalen'!O45</f>
        <v/>
      </c>
    </row>
    <row r="39" spans="1:15" s="83" customFormat="1" ht="14.25" hidden="1" customHeight="1" x14ac:dyDescent="0.15">
      <c r="A39" s="102"/>
      <c r="B39" s="451" t="s">
        <v>126</v>
      </c>
      <c r="C39" s="451"/>
      <c r="D39" s="451"/>
      <c r="E39" s="451"/>
      <c r="F39" s="451"/>
      <c r="G39" s="103" t="str">
        <f>'Inschrijfform te betalen'!G47</f>
        <v/>
      </c>
      <c r="I39" s="103" t="str">
        <f>'Inschrijfform te betalen'!I47</f>
        <v/>
      </c>
      <c r="K39" s="103" t="str">
        <f>'Inschrijfform te betalen'!K47</f>
        <v/>
      </c>
      <c r="M39" s="103" t="str">
        <f>'Inschrijfform te betalen'!M47</f>
        <v/>
      </c>
      <c r="O39" s="103" t="str">
        <f>'Inschrijfform te betalen'!O47</f>
        <v/>
      </c>
    </row>
    <row r="40" spans="1:15" s="83" customFormat="1" ht="14.25" hidden="1" customHeight="1" x14ac:dyDescent="0.15">
      <c r="A40" s="102"/>
      <c r="B40" s="450" t="s">
        <v>74</v>
      </c>
      <c r="C40" s="450"/>
      <c r="D40" s="450"/>
      <c r="E40" s="450"/>
      <c r="F40" s="450"/>
      <c r="G40" s="103"/>
      <c r="I40" s="103"/>
      <c r="K40" s="103"/>
      <c r="M40" s="103"/>
      <c r="O40" s="103"/>
    </row>
    <row r="41" spans="1:15" s="83" customFormat="1" ht="14.25" hidden="1" customHeight="1" x14ac:dyDescent="0.15">
      <c r="A41" s="102"/>
      <c r="B41" s="444" t="s">
        <v>139</v>
      </c>
      <c r="C41" s="444"/>
      <c r="D41" s="444"/>
      <c r="E41" s="444"/>
      <c r="F41" s="444"/>
      <c r="G41" s="103" t="str">
        <f>'Inschrijfform te betalen'!G54</f>
        <v/>
      </c>
      <c r="I41" s="103" t="str">
        <f>'Inschrijfform te betalen'!I54</f>
        <v/>
      </c>
      <c r="K41" s="103" t="str">
        <f>'Inschrijfform te betalen'!K54</f>
        <v/>
      </c>
      <c r="M41" s="103" t="str">
        <f>'Inschrijfform te betalen'!M54</f>
        <v/>
      </c>
      <c r="O41" s="103" t="str">
        <f>'Inschrijfform te betalen'!O54</f>
        <v/>
      </c>
    </row>
    <row r="42" spans="1:15" s="8" customFormat="1" ht="14.25" customHeight="1" x14ac:dyDescent="0.15">
      <c r="A42" s="1"/>
      <c r="B42" s="407" t="s">
        <v>218</v>
      </c>
      <c r="C42" s="407"/>
      <c r="D42" s="407"/>
      <c r="E42" s="407"/>
      <c r="F42" s="407"/>
      <c r="G42" s="11"/>
      <c r="I42" s="11"/>
      <c r="K42" s="11"/>
      <c r="M42" s="11"/>
      <c r="O42" s="11"/>
    </row>
    <row r="43" spans="1:15" s="8" customFormat="1" ht="14.25" customHeight="1" x14ac:dyDescent="0.15">
      <c r="A43" s="1"/>
      <c r="B43" s="365" t="s">
        <v>219</v>
      </c>
      <c r="C43" s="365"/>
      <c r="D43" s="365"/>
      <c r="E43" s="365"/>
      <c r="F43" s="365"/>
      <c r="G43" s="11" t="str">
        <f>'Inschrijfform te betalen'!G69</f>
        <v/>
      </c>
      <c r="I43" s="11" t="str">
        <f>'Inschrijfform te betalen'!I69</f>
        <v/>
      </c>
      <c r="K43" s="11" t="str">
        <f>'Inschrijfform te betalen'!K69</f>
        <v/>
      </c>
      <c r="M43" s="11" t="str">
        <f>'Inschrijfform te betalen'!M69</f>
        <v/>
      </c>
      <c r="O43" s="11" t="str">
        <f>'Inschrijfform te betalen'!O69</f>
        <v/>
      </c>
    </row>
    <row r="44" spans="1:15" s="8" customFormat="1" ht="14.25" customHeight="1" x14ac:dyDescent="0.15">
      <c r="A44" s="1"/>
      <c r="B44" s="407" t="s">
        <v>110</v>
      </c>
      <c r="C44" s="407"/>
      <c r="D44" s="407"/>
      <c r="E44" s="407"/>
      <c r="F44" s="407"/>
      <c r="G44" s="11"/>
      <c r="I44" s="11"/>
      <c r="K44" s="11"/>
      <c r="M44" s="11"/>
      <c r="O44" s="11"/>
    </row>
    <row r="45" spans="1:15" s="8" customFormat="1" ht="14.25" customHeight="1" x14ac:dyDescent="0.15">
      <c r="A45" s="1"/>
      <c r="B45" s="393" t="s">
        <v>127</v>
      </c>
      <c r="C45" s="393"/>
      <c r="D45" s="393"/>
      <c r="E45" s="393"/>
      <c r="F45" s="393"/>
      <c r="G45" s="11" t="str">
        <f>'Inschrijfform te betalen'!G123</f>
        <v/>
      </c>
      <c r="I45" s="11" t="str">
        <f>'Inschrijfform te betalen'!I123</f>
        <v/>
      </c>
      <c r="K45" s="11" t="str">
        <f>'Inschrijfform te betalen'!K123</f>
        <v/>
      </c>
      <c r="M45" s="11" t="str">
        <f>'Inschrijfform te betalen'!M123</f>
        <v/>
      </c>
      <c r="O45" s="11" t="str">
        <f>'Inschrijfform te betalen'!O123</f>
        <v/>
      </c>
    </row>
    <row r="46" spans="1:15" s="8" customFormat="1" ht="14.25" customHeight="1" x14ac:dyDescent="0.15">
      <c r="A46" s="1"/>
      <c r="B46" s="407" t="s">
        <v>128</v>
      </c>
      <c r="C46" s="407"/>
      <c r="D46" s="407"/>
      <c r="E46" s="407"/>
      <c r="F46" s="407"/>
      <c r="G46" s="11"/>
      <c r="I46" s="11"/>
      <c r="K46" s="11"/>
      <c r="M46" s="11"/>
      <c r="O46" s="11"/>
    </row>
    <row r="47" spans="1:15" s="8" customFormat="1" ht="14.25" customHeight="1" x14ac:dyDescent="0.15">
      <c r="A47" s="1"/>
      <c r="B47" s="365" t="s">
        <v>93</v>
      </c>
      <c r="C47" s="365"/>
      <c r="D47" s="365"/>
      <c r="E47" s="365"/>
      <c r="F47" s="365"/>
      <c r="G47" s="11">
        <f>'Inschrijfform te betalen'!G105</f>
        <v>0</v>
      </c>
      <c r="I47" s="11">
        <f>'Inschrijfform te betalen'!I105</f>
        <v>0</v>
      </c>
      <c r="K47" s="11">
        <f>'Inschrijfform te betalen'!K105</f>
        <v>0</v>
      </c>
      <c r="M47" s="11">
        <f>'Inschrijfform te betalen'!M105</f>
        <v>0</v>
      </c>
      <c r="O47" s="11">
        <f>'Inschrijfform te betalen'!O105</f>
        <v>0</v>
      </c>
    </row>
    <row r="48" spans="1:15" s="8" customFormat="1" ht="14.25" customHeight="1" x14ac:dyDescent="0.15">
      <c r="A48" s="1"/>
      <c r="B48" s="365" t="s">
        <v>92</v>
      </c>
      <c r="C48" s="365"/>
      <c r="D48" s="365"/>
      <c r="E48" s="365"/>
      <c r="F48" s="365"/>
      <c r="G48" s="11"/>
      <c r="I48" s="11"/>
      <c r="K48" s="11"/>
      <c r="M48" s="11"/>
      <c r="O48" s="11">
        <f>'Inschrijfform te betalen'!O102</f>
        <v>0</v>
      </c>
    </row>
    <row r="49" spans="1:15" s="8" customFormat="1" ht="14.25" customHeight="1" x14ac:dyDescent="0.15">
      <c r="A49" s="1"/>
      <c r="B49" s="365" t="s">
        <v>273</v>
      </c>
      <c r="C49" s="365"/>
      <c r="D49" s="365"/>
      <c r="E49" s="365"/>
      <c r="F49" s="365"/>
      <c r="G49" s="11" t="e">
        <f>'Inschrijfform te betalen'!#REF!</f>
        <v>#REF!</v>
      </c>
      <c r="I49" s="11" t="e">
        <f>'Inschrijfform te betalen'!#REF!</f>
        <v>#REF!</v>
      </c>
      <c r="K49" s="11" t="e">
        <f>'Inschrijfform te betalen'!#REF!</f>
        <v>#REF!</v>
      </c>
      <c r="M49" s="11" t="e">
        <f>'Inschrijfform te betalen'!#REF!</f>
        <v>#REF!</v>
      </c>
      <c r="O49" s="11" t="e">
        <f>'Inschrijfform te betalen'!#REF!</f>
        <v>#REF!</v>
      </c>
    </row>
    <row r="50" spans="1:15" s="8" customFormat="1" ht="14.25" customHeight="1" x14ac:dyDescent="0.15">
      <c r="A50" s="1"/>
      <c r="B50" s="365" t="s">
        <v>274</v>
      </c>
      <c r="C50" s="365"/>
      <c r="D50" s="365"/>
      <c r="E50" s="365"/>
      <c r="F50" s="365"/>
      <c r="G50" s="11"/>
      <c r="I50" s="11"/>
      <c r="K50" s="11"/>
      <c r="M50" s="11"/>
      <c r="O50" s="11">
        <f>'Inschrijfform te betalen'!O106</f>
        <v>0</v>
      </c>
    </row>
    <row r="51" spans="1:15" s="8" customFormat="1" ht="14.25" customHeight="1" x14ac:dyDescent="0.15">
      <c r="A51" s="1"/>
      <c r="B51" s="407" t="s">
        <v>183</v>
      </c>
      <c r="C51" s="407"/>
      <c r="D51" s="407"/>
      <c r="E51" s="407"/>
      <c r="F51" s="407"/>
      <c r="G51" s="11"/>
      <c r="I51" s="11"/>
      <c r="K51" s="11"/>
      <c r="M51" s="11"/>
      <c r="O51" s="11"/>
    </row>
    <row r="52" spans="1:15" s="8" customFormat="1" ht="14.25" customHeight="1" x14ac:dyDescent="0.15">
      <c r="A52" s="1"/>
      <c r="B52" s="443" t="s">
        <v>220</v>
      </c>
      <c r="C52" s="443"/>
      <c r="D52" s="443"/>
      <c r="E52" s="443"/>
      <c r="F52" s="443"/>
      <c r="G52" s="11"/>
      <c r="I52" s="11"/>
      <c r="K52" s="11"/>
      <c r="M52" s="11"/>
      <c r="O52" s="11">
        <f>'Inschrijfform te betalen'!O120</f>
        <v>0</v>
      </c>
    </row>
    <row r="53" spans="1:15" s="8" customFormat="1" ht="14.25" customHeight="1" x14ac:dyDescent="0.15">
      <c r="A53" s="1"/>
      <c r="B53" s="407" t="s">
        <v>95</v>
      </c>
      <c r="C53" s="407"/>
      <c r="D53" s="407"/>
      <c r="E53" s="407"/>
      <c r="F53" s="407"/>
      <c r="G53" s="11"/>
      <c r="I53" s="11"/>
      <c r="K53" s="11"/>
      <c r="M53" s="11"/>
      <c r="O53" s="11"/>
    </row>
    <row r="54" spans="1:15" s="8" customFormat="1" ht="14.25" customHeight="1" x14ac:dyDescent="0.15">
      <c r="A54" s="1"/>
      <c r="B54" s="365" t="s">
        <v>130</v>
      </c>
      <c r="C54" s="365"/>
      <c r="D54" s="365"/>
      <c r="E54" s="365"/>
      <c r="F54" s="365"/>
      <c r="G54" s="11" t="str">
        <f>'Inschrijfform te betalen'!G114</f>
        <v/>
      </c>
      <c r="I54" s="11" t="str">
        <f>'Inschrijfform te betalen'!I114</f>
        <v/>
      </c>
      <c r="K54" s="11" t="str">
        <f>'Inschrijfform te betalen'!K114</f>
        <v/>
      </c>
      <c r="M54" s="11" t="str">
        <f>'Inschrijfform te betalen'!M114</f>
        <v/>
      </c>
      <c r="O54" s="11" t="str">
        <f>'Inschrijfform te betalen'!O114</f>
        <v/>
      </c>
    </row>
    <row r="55" spans="1:15" s="8" customFormat="1" ht="14.25" customHeight="1" x14ac:dyDescent="0.15">
      <c r="A55" s="1"/>
      <c r="B55" s="407" t="s">
        <v>129</v>
      </c>
      <c r="C55" s="407"/>
      <c r="D55" s="407"/>
      <c r="E55" s="407"/>
      <c r="F55" s="407"/>
      <c r="G55" s="11"/>
      <c r="I55" s="11"/>
      <c r="K55" s="11"/>
      <c r="M55" s="11"/>
      <c r="O55" s="11"/>
    </row>
    <row r="56" spans="1:15" s="8" customFormat="1" ht="14.25" customHeight="1" x14ac:dyDescent="0.15">
      <c r="A56" s="1"/>
      <c r="B56" s="365" t="s">
        <v>118</v>
      </c>
      <c r="C56" s="365"/>
      <c r="D56" s="365"/>
      <c r="E56" s="365"/>
      <c r="F56" s="365"/>
      <c r="G56" s="11" t="str">
        <f>'Inschrijfform te betalen'!G130</f>
        <v/>
      </c>
      <c r="I56" s="11" t="str">
        <f>'Inschrijfform te betalen'!I130</f>
        <v/>
      </c>
      <c r="K56" s="11" t="str">
        <f>'Inschrijfform te betalen'!K130</f>
        <v/>
      </c>
      <c r="M56" s="11" t="str">
        <f>'Inschrijfform te betalen'!M130</f>
        <v/>
      </c>
      <c r="O56" s="11" t="str">
        <f>'Inschrijfform te betalen'!O130</f>
        <v/>
      </c>
    </row>
    <row r="57" spans="1:15" s="8" customFormat="1" ht="14.25" customHeight="1" x14ac:dyDescent="0.15">
      <c r="A57" s="1"/>
      <c r="B57" s="61" t="s">
        <v>131</v>
      </c>
      <c r="G57" s="11"/>
      <c r="I57" s="11"/>
      <c r="K57" s="11"/>
      <c r="M57" s="11"/>
      <c r="O57" s="11">
        <f>'Inschrijfform te betalen'!O146</f>
        <v>0</v>
      </c>
    </row>
    <row r="58" spans="1:15" s="8" customFormat="1" ht="14.25" customHeight="1" x14ac:dyDescent="0.15">
      <c r="A58" s="1"/>
      <c r="B58" s="443" t="s">
        <v>140</v>
      </c>
      <c r="C58" s="443"/>
      <c r="D58" s="365" t="str">
        <f>IF('Inschrijfform te betalen'!D148:N148="","",'Inschrijfform te betalen'!D148:N148)</f>
        <v/>
      </c>
      <c r="E58" s="365"/>
      <c r="F58" s="365"/>
      <c r="G58" s="365"/>
      <c r="H58" s="365"/>
      <c r="I58" s="365"/>
      <c r="J58" s="365"/>
      <c r="K58" s="365"/>
      <c r="L58" s="365"/>
      <c r="M58" s="365"/>
      <c r="N58" s="365"/>
      <c r="O58" s="11">
        <f>'Inschrijfform te betalen'!O148</f>
        <v>0</v>
      </c>
    </row>
    <row r="59" spans="1:15" s="8" customFormat="1" ht="14.25" customHeight="1" x14ac:dyDescent="0.15">
      <c r="A59" s="1"/>
      <c r="B59" s="44" t="s">
        <v>304</v>
      </c>
      <c r="G59" s="11"/>
      <c r="I59" s="11"/>
      <c r="K59" s="11"/>
      <c r="M59" s="11"/>
      <c r="O59" s="11">
        <f>'Inschrijfform te betalen'!O156</f>
        <v>0</v>
      </c>
    </row>
    <row r="60" spans="1:15" s="8" customFormat="1" ht="14.25" customHeight="1" x14ac:dyDescent="0.15">
      <c r="A60" s="1"/>
      <c r="B60" s="443" t="s">
        <v>132</v>
      </c>
      <c r="C60" s="365"/>
      <c r="D60" s="365"/>
      <c r="E60" s="365"/>
      <c r="F60" s="365"/>
      <c r="G60" s="60" t="str">
        <f>'Inschrijfform te betalen'!M177</f>
        <v/>
      </c>
      <c r="I60" s="11"/>
      <c r="K60" s="11"/>
      <c r="M60" s="11"/>
      <c r="O60" s="11" t="str">
        <f>'Inschrijfform te betalen'!O177</f>
        <v/>
      </c>
    </row>
    <row r="61" spans="1:15" s="8" customFormat="1" ht="3" customHeight="1" x14ac:dyDescent="0.15">
      <c r="A61" s="1"/>
      <c r="G61" s="11"/>
      <c r="I61" s="11"/>
      <c r="K61" s="11"/>
      <c r="M61" s="11"/>
      <c r="O61" s="11"/>
    </row>
    <row r="62" spans="1:15" s="8" customFormat="1" ht="14.25" customHeight="1" x14ac:dyDescent="0.15">
      <c r="A62" s="1"/>
      <c r="B62" s="8" t="s">
        <v>133</v>
      </c>
      <c r="G62" s="11"/>
      <c r="I62" s="11"/>
      <c r="K62" s="11"/>
      <c r="M62" s="11"/>
      <c r="O62" s="11"/>
    </row>
    <row r="63" spans="1:15" s="8" customFormat="1" ht="14.25" customHeight="1" x14ac:dyDescent="0.15">
      <c r="A63" s="1"/>
      <c r="G63" s="11"/>
      <c r="I63" s="11"/>
      <c r="K63" s="11"/>
      <c r="M63" s="11"/>
      <c r="O63" s="11"/>
    </row>
    <row r="64" spans="1:15" ht="14.25" customHeight="1" x14ac:dyDescent="0.2"/>
    <row r="65" spans="1:15" ht="90.75" customHeight="1" x14ac:dyDescent="0.2"/>
    <row r="66" spans="1:15" ht="20.25" customHeight="1" x14ac:dyDescent="0.2">
      <c r="B66" s="448" t="s">
        <v>138</v>
      </c>
      <c r="C66" s="448"/>
      <c r="D66" s="448"/>
      <c r="E66" s="448"/>
      <c r="F66" s="448"/>
      <c r="G66" s="448"/>
      <c r="H66" s="448"/>
      <c r="I66" s="448"/>
      <c r="J66" s="448"/>
      <c r="K66" s="448"/>
      <c r="L66" s="448"/>
      <c r="M66" s="448"/>
      <c r="N66" s="448"/>
      <c r="O66" s="448"/>
    </row>
    <row r="67" spans="1:15" ht="24" customHeight="1" x14ac:dyDescent="0.2">
      <c r="B67" s="449" t="s">
        <v>137</v>
      </c>
      <c r="C67" s="449"/>
      <c r="D67" s="449"/>
      <c r="E67" s="449"/>
      <c r="F67" s="449"/>
      <c r="G67" s="449"/>
      <c r="H67" s="449"/>
      <c r="I67" s="449"/>
      <c r="J67" s="449"/>
      <c r="K67" s="449"/>
      <c r="L67" s="449"/>
      <c r="M67" s="449"/>
      <c r="N67" s="449"/>
      <c r="O67" s="449"/>
    </row>
    <row r="68" spans="1:15" ht="12.75" customHeight="1" x14ac:dyDescent="0.2"/>
    <row r="69" spans="1:15" s="4" customFormat="1" ht="12.75" customHeight="1" x14ac:dyDescent="0.15">
      <c r="A69" s="42"/>
      <c r="B69" s="447" t="s">
        <v>134</v>
      </c>
      <c r="C69" s="447"/>
      <c r="D69" s="447"/>
      <c r="E69" s="447"/>
      <c r="F69" s="447"/>
      <c r="G69" s="447"/>
      <c r="H69" s="447"/>
      <c r="I69" s="447"/>
      <c r="J69" s="447"/>
      <c r="K69" s="447"/>
      <c r="L69" s="447"/>
      <c r="M69" s="447"/>
      <c r="N69" s="447"/>
      <c r="O69" s="447"/>
    </row>
    <row r="70" spans="1:15" s="4" customFormat="1" ht="12.75" customHeight="1" x14ac:dyDescent="0.15">
      <c r="A70" s="42"/>
      <c r="B70" s="447" t="s">
        <v>135</v>
      </c>
      <c r="C70" s="447"/>
      <c r="D70" s="447"/>
      <c r="E70" s="447"/>
      <c r="F70" s="447"/>
      <c r="G70" s="447"/>
      <c r="H70" s="447"/>
      <c r="I70" s="447"/>
      <c r="J70" s="447"/>
      <c r="K70" s="447"/>
      <c r="L70" s="447"/>
      <c r="M70" s="447"/>
      <c r="N70" s="447"/>
      <c r="O70" s="447"/>
    </row>
    <row r="71" spans="1:15" s="4" customFormat="1" ht="12.75" customHeight="1" x14ac:dyDescent="0.15">
      <c r="A71" s="42"/>
      <c r="B71" s="447" t="s">
        <v>136</v>
      </c>
      <c r="C71" s="447"/>
      <c r="D71" s="447"/>
      <c r="E71" s="447"/>
      <c r="F71" s="447"/>
      <c r="G71" s="447"/>
      <c r="H71" s="447"/>
      <c r="I71" s="447"/>
      <c r="J71" s="447"/>
      <c r="K71" s="447"/>
      <c r="L71" s="447"/>
      <c r="M71" s="447"/>
      <c r="N71" s="447"/>
      <c r="O71" s="447"/>
    </row>
    <row r="72" spans="1:15" s="46" customFormat="1" ht="8.25" customHeight="1" x14ac:dyDescent="0.15">
      <c r="A72" s="45"/>
      <c r="G72" s="47"/>
      <c r="I72" s="47"/>
      <c r="K72" s="47"/>
      <c r="M72" s="47"/>
      <c r="O72" s="47"/>
    </row>
    <row r="73" spans="1:15" s="49" customFormat="1" ht="12.75" customHeight="1" x14ac:dyDescent="0.15">
      <c r="A73" s="48"/>
      <c r="B73" s="446" t="s">
        <v>303</v>
      </c>
      <c r="C73" s="446"/>
      <c r="D73" s="446"/>
      <c r="E73" s="445" t="str">
        <f>'Inschrijfform algemeen'!H19</f>
        <v/>
      </c>
      <c r="F73" s="446"/>
      <c r="G73" s="446"/>
      <c r="H73" s="446"/>
      <c r="I73" s="446"/>
      <c r="J73" s="446"/>
      <c r="K73" s="446"/>
      <c r="L73" s="446"/>
      <c r="M73" s="446"/>
      <c r="N73" s="446"/>
      <c r="O73" s="446"/>
    </row>
    <row r="74" spans="1:15" ht="14.25" customHeight="1" x14ac:dyDescent="0.2"/>
    <row r="75" spans="1:15" ht="14.25" customHeight="1" x14ac:dyDescent="0.2"/>
    <row r="76" spans="1:15" ht="14.25" customHeight="1" x14ac:dyDescent="0.2"/>
    <row r="77" spans="1:15" ht="14.25" customHeight="1" x14ac:dyDescent="0.2"/>
    <row r="78" spans="1:15" ht="14.25" customHeight="1" x14ac:dyDescent="0.2"/>
    <row r="79" spans="1:15" ht="14.25" customHeight="1" x14ac:dyDescent="0.2"/>
    <row r="80" spans="1:15"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sheetData>
  <sheetProtection selectLockedCells="1"/>
  <mergeCells count="57">
    <mergeCell ref="I5:O5"/>
    <mergeCell ref="I6:O6"/>
    <mergeCell ref="B39:F39"/>
    <mergeCell ref="B1:I1"/>
    <mergeCell ref="L1:O1"/>
    <mergeCell ref="I2:O2"/>
    <mergeCell ref="B30:D30"/>
    <mergeCell ref="H29:I29"/>
    <mergeCell ref="J29:K29"/>
    <mergeCell ref="J30:K30"/>
    <mergeCell ref="F30:G30"/>
    <mergeCell ref="I3:O3"/>
    <mergeCell ref="I4:O4"/>
    <mergeCell ref="F29:G29"/>
    <mergeCell ref="B29:D29"/>
    <mergeCell ref="L30:M30"/>
    <mergeCell ref="B33:F33"/>
    <mergeCell ref="B31:F31"/>
    <mergeCell ref="N31:O31"/>
    <mergeCell ref="L29:M29"/>
    <mergeCell ref="N29:O29"/>
    <mergeCell ref="B32:F32"/>
    <mergeCell ref="H30:I30"/>
    <mergeCell ref="N30:O30"/>
    <mergeCell ref="B36:F36"/>
    <mergeCell ref="B49:F49"/>
    <mergeCell ref="B40:F40"/>
    <mergeCell ref="B44:F44"/>
    <mergeCell ref="B45:F45"/>
    <mergeCell ref="B46:F46"/>
    <mergeCell ref="B43:F43"/>
    <mergeCell ref="E73:O73"/>
    <mergeCell ref="D58:N58"/>
    <mergeCell ref="B58:C58"/>
    <mergeCell ref="B69:O69"/>
    <mergeCell ref="B60:F60"/>
    <mergeCell ref="B71:O71"/>
    <mergeCell ref="B73:D73"/>
    <mergeCell ref="B66:O66"/>
    <mergeCell ref="B67:O67"/>
    <mergeCell ref="B70:O70"/>
    <mergeCell ref="G27:I27"/>
    <mergeCell ref="B47:F47"/>
    <mergeCell ref="B52:F52"/>
    <mergeCell ref="B56:F56"/>
    <mergeCell ref="B53:F53"/>
    <mergeCell ref="B54:F54"/>
    <mergeCell ref="B55:F55"/>
    <mergeCell ref="B35:F35"/>
    <mergeCell ref="B37:F37"/>
    <mergeCell ref="B34:F34"/>
    <mergeCell ref="B41:F41"/>
    <mergeCell ref="B51:F51"/>
    <mergeCell ref="B48:F48"/>
    <mergeCell ref="B42:F42"/>
    <mergeCell ref="B50:F50"/>
    <mergeCell ref="B38:F38"/>
  </mergeCells>
  <phoneticPr fontId="35" type="noConversion"/>
  <pageMargins left="0.19685039370078741" right="0.19685039370078741" top="0.15748031496062992" bottom="0" header="0.31496062992125984" footer="0.31496062992125984"/>
  <pageSetup paperSize="9" orientation="portrait" horizontalDpi="4294967294" r:id="rId1"/>
  <drawing r:id="rId2"/>
  <legacyDrawing r:id="rId3"/>
  <oleObjects>
    <mc:AlternateContent xmlns:mc="http://schemas.openxmlformats.org/markup-compatibility/2006">
      <mc:Choice Requires="x14">
        <oleObject progId="Microsoft Office Word-afbeelding" shapeId="4097" r:id="rId4">
          <objectPr defaultSize="0" autoPict="0" r:id="rId5">
            <anchor moveWithCells="1" sizeWithCells="1">
              <from>
                <xdr:col>1</xdr:col>
                <xdr:colOff>0</xdr:colOff>
                <xdr:row>0</xdr:row>
                <xdr:rowOff>0</xdr:rowOff>
              </from>
              <to>
                <xdr:col>3</xdr:col>
                <xdr:colOff>508000</xdr:colOff>
                <xdr:row>0</xdr:row>
                <xdr:rowOff>0</xdr:rowOff>
              </to>
            </anchor>
          </objectPr>
        </oleObject>
      </mc:Choice>
      <mc:Fallback>
        <oleObject progId="Microsoft Office Word-afbeelding" shapeId="4097" r:id="rId4"/>
      </mc:Fallback>
    </mc:AlternateContent>
    <mc:AlternateContent xmlns:mc="http://schemas.openxmlformats.org/markup-compatibility/2006">
      <mc:Choice Requires="x14">
        <oleObject progId="Microsoft Office Word-afbeelding" shapeId="4098" r:id="rId6">
          <objectPr defaultSize="0" autoPict="0" r:id="rId5">
            <anchor moveWithCells="1" sizeWithCells="1">
              <from>
                <xdr:col>1</xdr:col>
                <xdr:colOff>0</xdr:colOff>
                <xdr:row>1</xdr:row>
                <xdr:rowOff>25400</xdr:rowOff>
              </from>
              <to>
                <xdr:col>2</xdr:col>
                <xdr:colOff>1371600</xdr:colOff>
                <xdr:row>5</xdr:row>
                <xdr:rowOff>482600</xdr:rowOff>
              </to>
            </anchor>
          </objectPr>
        </oleObject>
      </mc:Choice>
      <mc:Fallback>
        <oleObject progId="Microsoft Office Word-afbeelding" shapeId="4098"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84"/>
  <sheetViews>
    <sheetView topLeftCell="B1" zoomScale="150" zoomScaleNormal="150" workbookViewId="0">
      <selection activeCell="J23" sqref="J23"/>
    </sheetView>
  </sheetViews>
  <sheetFormatPr baseColWidth="10" defaultColWidth="8.83203125" defaultRowHeight="13" x14ac:dyDescent="0.15"/>
  <cols>
    <col min="1" max="1" width="42.6640625" style="88" customWidth="1"/>
    <col min="3" max="3" width="9.33203125" bestFit="1" customWidth="1"/>
    <col min="5" max="6" width="9.83203125" customWidth="1"/>
    <col min="7" max="8" width="10.1640625" bestFit="1" customWidth="1"/>
    <col min="9" max="10" width="10.33203125" customWidth="1"/>
    <col min="11" max="11" width="31.1640625" bestFit="1" customWidth="1"/>
    <col min="12" max="12" width="10.1640625" bestFit="1" customWidth="1"/>
  </cols>
  <sheetData>
    <row r="1" spans="1:13" s="88" customFormat="1" ht="15" thickTop="1" x14ac:dyDescent="0.15">
      <c r="A1" s="89" t="s">
        <v>294</v>
      </c>
      <c r="B1" s="90" t="s">
        <v>289</v>
      </c>
      <c r="C1" s="90" t="s">
        <v>290</v>
      </c>
      <c r="D1" s="91" t="s">
        <v>291</v>
      </c>
      <c r="E1" s="479" t="s">
        <v>320</v>
      </c>
      <c r="F1" s="480"/>
      <c r="G1" s="480"/>
      <c r="H1" s="480"/>
      <c r="I1" s="481"/>
    </row>
    <row r="2" spans="1:13" s="88" customFormat="1" x14ac:dyDescent="0.15">
      <c r="A2" s="92"/>
      <c r="B2" s="93"/>
      <c r="C2" s="93"/>
      <c r="D2" s="94"/>
      <c r="E2" s="115" t="s">
        <v>315</v>
      </c>
      <c r="F2" s="116" t="s">
        <v>316</v>
      </c>
      <c r="G2" s="116" t="s">
        <v>317</v>
      </c>
      <c r="H2" s="116" t="s">
        <v>318</v>
      </c>
      <c r="I2" s="117" t="s">
        <v>319</v>
      </c>
      <c r="J2" s="303" t="s">
        <v>737</v>
      </c>
    </row>
    <row r="3" spans="1:13" x14ac:dyDescent="0.15">
      <c r="A3" s="95" t="s">
        <v>176</v>
      </c>
      <c r="B3" s="96"/>
      <c r="C3" s="96"/>
      <c r="D3" s="97"/>
      <c r="E3" s="118">
        <v>45550</v>
      </c>
      <c r="F3" s="119">
        <v>45593</v>
      </c>
      <c r="G3" s="119">
        <v>45649</v>
      </c>
      <c r="H3" s="119">
        <v>45719</v>
      </c>
      <c r="I3" s="120">
        <v>45754</v>
      </c>
      <c r="J3" s="304">
        <v>45809</v>
      </c>
    </row>
    <row r="4" spans="1:13" x14ac:dyDescent="0.15">
      <c r="A4" s="98" t="s">
        <v>526</v>
      </c>
      <c r="B4" s="96">
        <v>175</v>
      </c>
      <c r="C4" s="96"/>
      <c r="D4" s="97"/>
      <c r="E4" s="121">
        <f t="shared" ref="E4:J4" si="0">E3</f>
        <v>45550</v>
      </c>
      <c r="F4" s="122">
        <f t="shared" si="0"/>
        <v>45593</v>
      </c>
      <c r="G4" s="122">
        <f t="shared" si="0"/>
        <v>45649</v>
      </c>
      <c r="H4" s="122">
        <f t="shared" si="0"/>
        <v>45719</v>
      </c>
      <c r="I4" s="123">
        <f t="shared" si="0"/>
        <v>45754</v>
      </c>
      <c r="J4" s="123">
        <f t="shared" si="0"/>
        <v>45809</v>
      </c>
    </row>
    <row r="5" spans="1:13" x14ac:dyDescent="0.15">
      <c r="A5" s="98" t="s">
        <v>292</v>
      </c>
      <c r="B5" s="96"/>
      <c r="C5" s="96"/>
      <c r="D5" s="97"/>
      <c r="E5" s="482" t="s">
        <v>321</v>
      </c>
      <c r="F5" s="483"/>
      <c r="G5" s="483"/>
      <c r="H5" s="483"/>
      <c r="I5" s="484"/>
      <c r="J5" s="107"/>
    </row>
    <row r="6" spans="1:13" x14ac:dyDescent="0.15">
      <c r="A6" s="98" t="s">
        <v>342</v>
      </c>
      <c r="B6" s="96"/>
      <c r="C6" s="96"/>
      <c r="D6" s="97"/>
      <c r="E6" s="128">
        <f>ROUNDDOWN((F4-E4)/7,0)</f>
        <v>6</v>
      </c>
      <c r="F6" s="128">
        <f>ROUNDDOWN((G4-F4-14)/7,0)</f>
        <v>6</v>
      </c>
      <c r="G6" s="128">
        <f>ROUNDDOWN((H4-G4-14)/7,0)</f>
        <v>8</v>
      </c>
      <c r="H6" s="128">
        <f t="shared" ref="H6" si="1">ROUNDDOWN((I4-H4)/7,0)</f>
        <v>5</v>
      </c>
      <c r="I6" s="128">
        <f>ROUNDDOWN((J4-I4-14)/7,0)</f>
        <v>5</v>
      </c>
      <c r="K6">
        <f>SUM(E6:I6)</f>
        <v>30</v>
      </c>
    </row>
    <row r="7" spans="1:13" x14ac:dyDescent="0.15">
      <c r="A7" s="98" t="s">
        <v>441</v>
      </c>
      <c r="B7" s="96"/>
      <c r="C7" s="96"/>
      <c r="D7" s="97"/>
      <c r="E7" s="282">
        <f>E6/30*100</f>
        <v>20</v>
      </c>
      <c r="F7" s="283">
        <f>F6/30*100</f>
        <v>20</v>
      </c>
      <c r="G7" s="283">
        <f>G6/30*100</f>
        <v>26.666666666666668</v>
      </c>
      <c r="H7" s="283">
        <f>H6/30*100</f>
        <v>16.666666666666664</v>
      </c>
      <c r="I7" s="284">
        <f>I6/30*100</f>
        <v>16.666666666666664</v>
      </c>
      <c r="J7" s="131"/>
      <c r="K7">
        <f>SUM(E7:I7)</f>
        <v>100</v>
      </c>
    </row>
    <row r="8" spans="1:13" ht="14" thickBot="1" x14ac:dyDescent="0.2">
      <c r="A8" s="98" t="s">
        <v>527</v>
      </c>
      <c r="B8" s="96">
        <v>175</v>
      </c>
      <c r="C8" s="96">
        <v>200</v>
      </c>
      <c r="D8" s="97">
        <v>235</v>
      </c>
      <c r="E8" s="132">
        <v>18</v>
      </c>
      <c r="F8" s="133">
        <v>21</v>
      </c>
      <c r="G8" s="133">
        <v>14</v>
      </c>
      <c r="H8" s="133">
        <v>18</v>
      </c>
      <c r="I8" s="134">
        <v>18</v>
      </c>
      <c r="J8" s="131"/>
      <c r="K8">
        <f>SUM(E8:I8)</f>
        <v>89</v>
      </c>
    </row>
    <row r="9" spans="1:13" x14ac:dyDescent="0.15">
      <c r="A9" s="98" t="s">
        <v>442</v>
      </c>
      <c r="B9" s="96"/>
      <c r="C9" s="96"/>
      <c r="D9" s="97"/>
      <c r="E9" s="130">
        <v>100</v>
      </c>
      <c r="F9" s="131">
        <f>100-E8</f>
        <v>82</v>
      </c>
      <c r="G9" s="131">
        <f>100-E8-F8</f>
        <v>61</v>
      </c>
      <c r="H9" s="135">
        <f>100-E8-F8-G8</f>
        <v>47</v>
      </c>
      <c r="I9" s="136">
        <f>100-E8-F8-G8-H8</f>
        <v>29</v>
      </c>
    </row>
    <row r="10" spans="1:13" x14ac:dyDescent="0.15">
      <c r="A10" s="98" t="s">
        <v>525</v>
      </c>
      <c r="B10" s="96"/>
      <c r="C10" s="96">
        <v>200</v>
      </c>
      <c r="D10" s="97">
        <v>235</v>
      </c>
      <c r="E10" s="466"/>
      <c r="F10" s="467"/>
      <c r="G10" s="467"/>
      <c r="H10" s="468"/>
      <c r="I10" s="129"/>
    </row>
    <row r="11" spans="1:13" x14ac:dyDescent="0.15">
      <c r="A11" s="95"/>
      <c r="B11" s="96"/>
      <c r="C11" s="96"/>
      <c r="D11" s="97"/>
      <c r="E11" s="469"/>
      <c r="F11" s="470"/>
      <c r="G11" s="470"/>
      <c r="H11" s="471"/>
      <c r="I11" s="97"/>
    </row>
    <row r="12" spans="1:13" x14ac:dyDescent="0.15">
      <c r="A12" s="95" t="s">
        <v>343</v>
      </c>
      <c r="B12" s="96">
        <v>175</v>
      </c>
      <c r="C12" s="96">
        <v>200</v>
      </c>
      <c r="D12" s="97">
        <v>235</v>
      </c>
      <c r="E12" s="469"/>
      <c r="F12" s="470"/>
      <c r="G12" s="470"/>
      <c r="H12" s="471"/>
      <c r="I12" s="97"/>
    </row>
    <row r="13" spans="1:13" ht="14" thickBot="1" x14ac:dyDescent="0.2">
      <c r="A13" s="95" t="s">
        <v>604</v>
      </c>
      <c r="B13" s="96"/>
      <c r="C13" s="96"/>
      <c r="D13" s="97"/>
      <c r="E13" s="472"/>
      <c r="F13" s="473"/>
      <c r="G13" s="473"/>
      <c r="H13" s="474"/>
      <c r="I13" s="126"/>
    </row>
    <row r="14" spans="1:13" x14ac:dyDescent="0.15">
      <c r="A14" s="95"/>
      <c r="B14" s="96"/>
      <c r="C14" s="96"/>
      <c r="D14" s="97"/>
      <c r="E14" s="485"/>
      <c r="F14" s="486"/>
      <c r="G14" s="486"/>
      <c r="H14" s="486"/>
      <c r="I14" s="125"/>
    </row>
    <row r="15" spans="1:13" x14ac:dyDescent="0.15">
      <c r="A15" s="95"/>
      <c r="B15" s="96"/>
      <c r="C15" s="96"/>
      <c r="D15" s="97"/>
      <c r="E15" s="487"/>
      <c r="F15" s="488"/>
      <c r="G15" s="488"/>
      <c r="H15" s="488"/>
      <c r="I15" s="124"/>
    </row>
    <row r="16" spans="1:13" ht="14" thickBot="1" x14ac:dyDescent="0.2">
      <c r="A16" s="95"/>
      <c r="B16" s="96"/>
      <c r="C16" s="96"/>
      <c r="D16" s="97"/>
      <c r="E16" s="489"/>
      <c r="F16" s="490"/>
      <c r="G16" s="490"/>
      <c r="H16" s="490"/>
      <c r="I16" s="141"/>
      <c r="M16" t="s">
        <v>717</v>
      </c>
    </row>
    <row r="17" spans="1:13" ht="14" thickTop="1" x14ac:dyDescent="0.15">
      <c r="A17" s="95"/>
      <c r="B17" s="96"/>
      <c r="C17" s="96"/>
      <c r="D17" s="97"/>
      <c r="E17" s="475" t="s">
        <v>719</v>
      </c>
      <c r="F17" s="476"/>
      <c r="G17" s="476"/>
      <c r="H17" s="476"/>
      <c r="I17" s="314">
        <v>45458</v>
      </c>
      <c r="J17" s="317"/>
      <c r="K17" s="315" t="s">
        <v>721</v>
      </c>
      <c r="L17" s="287">
        <v>45462</v>
      </c>
      <c r="M17" s="288">
        <v>10</v>
      </c>
    </row>
    <row r="18" spans="1:13" x14ac:dyDescent="0.15">
      <c r="A18" s="95"/>
      <c r="B18" s="96"/>
      <c r="C18" s="96"/>
      <c r="D18" s="97"/>
      <c r="E18" s="477" t="s">
        <v>720</v>
      </c>
      <c r="F18" s="478"/>
      <c r="G18" s="478"/>
      <c r="H18" s="478"/>
      <c r="I18" s="320">
        <v>45474</v>
      </c>
      <c r="J18" s="318"/>
      <c r="K18" s="316" t="s">
        <v>722</v>
      </c>
      <c r="L18" s="289">
        <v>45477</v>
      </c>
      <c r="M18" s="290">
        <v>7.5</v>
      </c>
    </row>
    <row r="19" spans="1:13" x14ac:dyDescent="0.15">
      <c r="A19" s="95"/>
      <c r="B19" s="96"/>
      <c r="C19" s="96"/>
      <c r="D19" s="97"/>
      <c r="E19" s="459" t="s">
        <v>723</v>
      </c>
      <c r="F19" s="460"/>
      <c r="G19" s="460"/>
      <c r="H19" s="461"/>
      <c r="I19" s="320">
        <v>45488</v>
      </c>
      <c r="J19" s="318"/>
      <c r="K19" s="316" t="s">
        <v>724</v>
      </c>
      <c r="L19" s="289">
        <v>45492</v>
      </c>
      <c r="M19" s="290">
        <v>5</v>
      </c>
    </row>
    <row r="20" spans="1:13" x14ac:dyDescent="0.15">
      <c r="A20" s="95"/>
      <c r="B20" s="96"/>
      <c r="C20" s="96"/>
      <c r="D20" s="97"/>
      <c r="E20" s="459" t="s">
        <v>763</v>
      </c>
      <c r="F20" s="460"/>
      <c r="G20" s="460"/>
      <c r="H20" s="461"/>
      <c r="I20" s="320">
        <v>45505</v>
      </c>
      <c r="J20" s="318"/>
      <c r="K20" s="316" t="s">
        <v>764</v>
      </c>
      <c r="L20" s="289">
        <v>45508</v>
      </c>
      <c r="M20" s="290">
        <v>2.5</v>
      </c>
    </row>
    <row r="21" spans="1:13" x14ac:dyDescent="0.15">
      <c r="A21" s="95"/>
      <c r="B21" s="96"/>
      <c r="C21" s="96"/>
      <c r="D21" s="97"/>
      <c r="E21" s="459" t="s">
        <v>725</v>
      </c>
      <c r="F21" s="460"/>
      <c r="G21" s="460"/>
      <c r="H21" s="461"/>
      <c r="I21" s="320">
        <v>45519</v>
      </c>
      <c r="J21" s="318"/>
      <c r="K21" s="316" t="s">
        <v>726</v>
      </c>
      <c r="L21" s="289">
        <v>45523</v>
      </c>
      <c r="M21" s="290">
        <v>1</v>
      </c>
    </row>
    <row r="22" spans="1:13" ht="14" thickBot="1" x14ac:dyDescent="0.2">
      <c r="A22" s="95"/>
      <c r="B22" s="96"/>
      <c r="C22" s="96"/>
      <c r="D22" s="97"/>
      <c r="E22" s="310" t="s">
        <v>762</v>
      </c>
      <c r="F22" s="311"/>
      <c r="G22" s="311"/>
      <c r="H22" s="312"/>
      <c r="I22" s="313">
        <v>45536</v>
      </c>
      <c r="J22" s="319"/>
      <c r="K22" s="291" t="s">
        <v>765</v>
      </c>
      <c r="L22" s="292">
        <v>45539</v>
      </c>
      <c r="M22" s="321">
        <v>0.5</v>
      </c>
    </row>
    <row r="23" spans="1:13" ht="15" thickTop="1" thickBot="1" x14ac:dyDescent="0.2">
      <c r="A23" s="95"/>
      <c r="B23" s="96"/>
      <c r="C23" s="96"/>
      <c r="D23" s="97"/>
      <c r="E23" s="464" t="s">
        <v>322</v>
      </c>
      <c r="F23" s="465"/>
      <c r="G23" s="465"/>
      <c r="H23" s="465"/>
      <c r="I23" s="286">
        <v>45536</v>
      </c>
    </row>
    <row r="24" spans="1:13" ht="14" thickTop="1" x14ac:dyDescent="0.15">
      <c r="A24" s="95"/>
      <c r="B24" s="96"/>
      <c r="C24" s="96"/>
      <c r="D24" s="97"/>
      <c r="E24" s="139"/>
      <c r="F24" s="139"/>
      <c r="G24" s="139"/>
      <c r="H24" s="139"/>
      <c r="I24" s="140"/>
    </row>
    <row r="25" spans="1:13" ht="14" thickBot="1" x14ac:dyDescent="0.2">
      <c r="A25" s="95" t="s">
        <v>293</v>
      </c>
      <c r="B25" s="96">
        <v>13</v>
      </c>
      <c r="C25" s="96">
        <v>15</v>
      </c>
      <c r="D25" s="97">
        <v>20</v>
      </c>
      <c r="E25" s="279"/>
    </row>
    <row r="26" spans="1:13" ht="14" thickTop="1" x14ac:dyDescent="0.15">
      <c r="A26" s="95"/>
      <c r="B26" s="96"/>
      <c r="C26" s="96"/>
      <c r="D26" s="97"/>
      <c r="E26" s="280" t="s">
        <v>308</v>
      </c>
      <c r="F26" s="106" t="s">
        <v>289</v>
      </c>
      <c r="G26" s="106" t="s">
        <v>307</v>
      </c>
      <c r="H26" s="110" t="s">
        <v>291</v>
      </c>
    </row>
    <row r="27" spans="1:13" x14ac:dyDescent="0.15">
      <c r="A27" s="95"/>
      <c r="B27" s="127"/>
      <c r="C27" s="127"/>
      <c r="D27" s="148"/>
      <c r="E27" s="113">
        <v>20</v>
      </c>
      <c r="F27" s="107">
        <f t="shared" ref="F27:H31" si="2">B$25*$E27</f>
        <v>260</v>
      </c>
      <c r="G27" s="107">
        <f t="shared" si="2"/>
        <v>300</v>
      </c>
      <c r="H27" s="111">
        <f t="shared" si="2"/>
        <v>400</v>
      </c>
    </row>
    <row r="28" spans="1:13" x14ac:dyDescent="0.15">
      <c r="A28" s="95"/>
      <c r="B28" s="96"/>
      <c r="C28" s="96"/>
      <c r="D28" s="105"/>
      <c r="E28" s="113">
        <v>30</v>
      </c>
      <c r="F28" s="107">
        <f t="shared" si="2"/>
        <v>390</v>
      </c>
      <c r="G28" s="107">
        <f t="shared" si="2"/>
        <v>450</v>
      </c>
      <c r="H28" s="111">
        <f t="shared" si="2"/>
        <v>600</v>
      </c>
    </row>
    <row r="29" spans="1:13" x14ac:dyDescent="0.15">
      <c r="A29" s="95"/>
      <c r="B29" s="96"/>
      <c r="C29" s="96"/>
      <c r="D29" s="105"/>
      <c r="E29" s="113">
        <v>40</v>
      </c>
      <c r="F29" s="107">
        <f t="shared" si="2"/>
        <v>520</v>
      </c>
      <c r="G29" s="107">
        <f t="shared" si="2"/>
        <v>600</v>
      </c>
      <c r="H29" s="111">
        <f t="shared" si="2"/>
        <v>800</v>
      </c>
    </row>
    <row r="30" spans="1:13" x14ac:dyDescent="0.15">
      <c r="A30" s="95"/>
      <c r="B30" s="96"/>
      <c r="C30" s="96"/>
      <c r="D30" s="105"/>
      <c r="E30" s="113">
        <v>50</v>
      </c>
      <c r="F30" s="107">
        <f t="shared" si="2"/>
        <v>650</v>
      </c>
      <c r="G30" s="107">
        <f t="shared" si="2"/>
        <v>750</v>
      </c>
      <c r="H30" s="111">
        <f t="shared" si="2"/>
        <v>1000</v>
      </c>
    </row>
    <row r="31" spans="1:13" ht="14" thickBot="1" x14ac:dyDescent="0.2">
      <c r="A31" s="95"/>
      <c r="B31" s="96"/>
      <c r="C31" s="96"/>
      <c r="D31" s="105"/>
      <c r="E31" s="114">
        <v>60</v>
      </c>
      <c r="F31" s="108">
        <f t="shared" si="2"/>
        <v>780</v>
      </c>
      <c r="G31" s="108">
        <f t="shared" si="2"/>
        <v>900</v>
      </c>
      <c r="H31" s="112">
        <f t="shared" si="2"/>
        <v>1200</v>
      </c>
    </row>
    <row r="32" spans="1:13" ht="14" thickTop="1" x14ac:dyDescent="0.15">
      <c r="A32" s="95" t="s">
        <v>644</v>
      </c>
      <c r="B32" s="96">
        <v>500</v>
      </c>
      <c r="C32" s="96">
        <v>575</v>
      </c>
      <c r="D32" s="97">
        <v>650</v>
      </c>
      <c r="E32" s="137"/>
      <c r="F32" s="107"/>
      <c r="G32" s="107"/>
      <c r="H32" s="107"/>
    </row>
    <row r="33" spans="1:8" x14ac:dyDescent="0.15">
      <c r="A33" s="251" t="s">
        <v>646</v>
      </c>
      <c r="B33" s="96">
        <v>300</v>
      </c>
      <c r="C33" s="96">
        <v>350</v>
      </c>
      <c r="D33" s="97">
        <v>400</v>
      </c>
      <c r="E33" s="137"/>
      <c r="F33" s="107"/>
      <c r="G33" s="107"/>
      <c r="H33" s="107"/>
    </row>
    <row r="34" spans="1:8" x14ac:dyDescent="0.15">
      <c r="A34" s="251" t="s">
        <v>645</v>
      </c>
      <c r="B34" s="96"/>
      <c r="C34" s="96">
        <v>85</v>
      </c>
      <c r="D34" s="97">
        <v>100</v>
      </c>
      <c r="E34" s="137"/>
      <c r="F34" s="107"/>
      <c r="G34" s="107"/>
      <c r="H34" s="107"/>
    </row>
    <row r="35" spans="1:8" x14ac:dyDescent="0.15">
      <c r="A35" s="251"/>
      <c r="B35" s="96"/>
      <c r="C35" s="96"/>
      <c r="D35" s="97"/>
      <c r="E35" s="137"/>
      <c r="F35" s="107"/>
      <c r="G35" s="107"/>
      <c r="H35" s="107"/>
    </row>
    <row r="36" spans="1:8" x14ac:dyDescent="0.15">
      <c r="A36" s="269" t="s">
        <v>81</v>
      </c>
      <c r="B36" s="96"/>
      <c r="C36" s="96"/>
      <c r="D36" s="97"/>
      <c r="E36" s="137"/>
      <c r="F36" s="107"/>
      <c r="G36" s="107"/>
      <c r="H36" s="107"/>
    </row>
    <row r="37" spans="1:8" x14ac:dyDescent="0.15">
      <c r="A37" s="251" t="s">
        <v>684</v>
      </c>
      <c r="B37" s="96">
        <v>250</v>
      </c>
      <c r="C37" s="96">
        <v>300</v>
      </c>
      <c r="D37" s="97">
        <v>350</v>
      </c>
      <c r="E37" s="137"/>
      <c r="F37" s="107"/>
      <c r="G37" s="107"/>
      <c r="H37" s="107"/>
    </row>
    <row r="38" spans="1:8" x14ac:dyDescent="0.15">
      <c r="A38" s="95"/>
      <c r="B38" s="96"/>
      <c r="C38" s="96"/>
      <c r="D38" s="97"/>
      <c r="E38" s="137"/>
      <c r="F38" s="107"/>
      <c r="G38" s="107"/>
      <c r="H38" s="107"/>
    </row>
    <row r="39" spans="1:8" x14ac:dyDescent="0.15">
      <c r="A39" s="95" t="s">
        <v>128</v>
      </c>
      <c r="B39" s="96"/>
      <c r="C39" s="96"/>
      <c r="D39" s="97"/>
    </row>
    <row r="40" spans="1:8" x14ac:dyDescent="0.15">
      <c r="A40" s="95" t="s">
        <v>648</v>
      </c>
      <c r="B40" s="252">
        <v>0.05</v>
      </c>
      <c r="C40" s="96"/>
      <c r="D40" s="97"/>
    </row>
    <row r="41" spans="1:8" x14ac:dyDescent="0.15">
      <c r="A41" s="95" t="s">
        <v>522</v>
      </c>
      <c r="B41" s="96">
        <v>5</v>
      </c>
      <c r="C41" s="96"/>
      <c r="D41" s="97"/>
    </row>
    <row r="42" spans="1:8" x14ac:dyDescent="0.15">
      <c r="A42" s="95" t="s">
        <v>647</v>
      </c>
      <c r="B42" s="96">
        <v>10</v>
      </c>
      <c r="C42" s="96"/>
      <c r="D42" s="97"/>
    </row>
    <row r="43" spans="1:8" x14ac:dyDescent="0.15">
      <c r="A43" s="95"/>
      <c r="B43" s="96"/>
      <c r="C43" s="96"/>
      <c r="D43" s="97"/>
    </row>
    <row r="44" spans="1:8" x14ac:dyDescent="0.15">
      <c r="A44" s="95" t="s">
        <v>92</v>
      </c>
      <c r="B44" s="96"/>
      <c r="C44" s="96"/>
      <c r="D44" s="97"/>
    </row>
    <row r="45" spans="1:8" x14ac:dyDescent="0.15">
      <c r="A45" s="95" t="s">
        <v>649</v>
      </c>
      <c r="B45" s="96">
        <v>4</v>
      </c>
      <c r="C45" s="96"/>
      <c r="D45" s="97"/>
    </row>
    <row r="46" spans="1:8" x14ac:dyDescent="0.15">
      <c r="A46" s="95" t="s">
        <v>650</v>
      </c>
      <c r="B46" s="96">
        <v>6</v>
      </c>
      <c r="C46" s="96"/>
      <c r="D46" s="97"/>
    </row>
    <row r="47" spans="1:8" x14ac:dyDescent="0.15">
      <c r="A47" s="95" t="s">
        <v>651</v>
      </c>
      <c r="B47" s="96">
        <v>8</v>
      </c>
      <c r="C47" s="96"/>
      <c r="D47" s="97"/>
    </row>
    <row r="48" spans="1:8" x14ac:dyDescent="0.15">
      <c r="A48" s="95" t="s">
        <v>652</v>
      </c>
      <c r="B48" s="96">
        <v>10</v>
      </c>
      <c r="C48" s="96"/>
      <c r="D48" s="97"/>
    </row>
    <row r="49" spans="1:4" x14ac:dyDescent="0.15">
      <c r="A49" s="95"/>
      <c r="B49" s="96"/>
      <c r="C49" s="96"/>
      <c r="D49" s="97"/>
    </row>
    <row r="50" spans="1:4" x14ac:dyDescent="0.15">
      <c r="A50" s="95" t="s">
        <v>310</v>
      </c>
      <c r="B50" s="96"/>
      <c r="C50" s="96" t="s">
        <v>498</v>
      </c>
      <c r="D50" s="97"/>
    </row>
    <row r="51" spans="1:4" x14ac:dyDescent="0.15">
      <c r="A51" s="98">
        <v>500</v>
      </c>
      <c r="B51" s="96">
        <v>20</v>
      </c>
      <c r="C51" s="96">
        <v>0</v>
      </c>
      <c r="D51" s="97"/>
    </row>
    <row r="52" spans="1:4" x14ac:dyDescent="0.15">
      <c r="A52" s="98">
        <v>750</v>
      </c>
      <c r="B52" s="96">
        <v>35</v>
      </c>
      <c r="C52" s="96">
        <v>20</v>
      </c>
      <c r="D52" s="97"/>
    </row>
    <row r="53" spans="1:4" x14ac:dyDescent="0.15">
      <c r="A53" s="98">
        <v>1000</v>
      </c>
      <c r="B53" s="96">
        <v>55</v>
      </c>
      <c r="C53" s="96">
        <v>35</v>
      </c>
      <c r="D53" s="97"/>
    </row>
    <row r="54" spans="1:4" x14ac:dyDescent="0.15">
      <c r="A54" s="98">
        <v>1250</v>
      </c>
      <c r="B54" s="96">
        <v>80</v>
      </c>
      <c r="C54" s="96">
        <v>55</v>
      </c>
      <c r="D54" s="97"/>
    </row>
    <row r="55" spans="1:4" ht="28" x14ac:dyDescent="0.15">
      <c r="A55" s="98"/>
      <c r="B55" s="96"/>
      <c r="C55" s="96" t="s">
        <v>677</v>
      </c>
      <c r="D55" s="254" t="s">
        <v>498</v>
      </c>
    </row>
    <row r="56" spans="1:4" x14ac:dyDescent="0.15">
      <c r="A56" s="98" t="s">
        <v>676</v>
      </c>
      <c r="B56" s="96"/>
      <c r="C56" s="96">
        <v>25</v>
      </c>
      <c r="D56" s="97">
        <v>40</v>
      </c>
    </row>
    <row r="57" spans="1:4" x14ac:dyDescent="0.15">
      <c r="A57" s="95"/>
      <c r="B57" s="96"/>
      <c r="C57" s="96"/>
      <c r="D57" s="97"/>
    </row>
    <row r="58" spans="1:4" x14ac:dyDescent="0.15">
      <c r="A58" s="95" t="s">
        <v>93</v>
      </c>
      <c r="B58" s="96"/>
      <c r="C58" s="462" t="s">
        <v>653</v>
      </c>
      <c r="D58" s="463"/>
    </row>
    <row r="59" spans="1:4" ht="28" x14ac:dyDescent="0.15">
      <c r="A59" s="95"/>
      <c r="B59" s="96"/>
      <c r="C59" s="250"/>
      <c r="D59" s="254" t="s">
        <v>497</v>
      </c>
    </row>
    <row r="60" spans="1:4" x14ac:dyDescent="0.15">
      <c r="A60" s="98" t="s">
        <v>654</v>
      </c>
      <c r="B60" s="96">
        <v>1</v>
      </c>
      <c r="C60" s="96">
        <v>20</v>
      </c>
      <c r="D60" s="97">
        <v>30</v>
      </c>
    </row>
    <row r="61" spans="1:4" x14ac:dyDescent="0.15">
      <c r="A61" s="98" t="s">
        <v>655</v>
      </c>
      <c r="B61" s="96">
        <v>1.25</v>
      </c>
      <c r="C61" s="96">
        <v>20</v>
      </c>
      <c r="D61" s="97">
        <v>30</v>
      </c>
    </row>
    <row r="62" spans="1:4" x14ac:dyDescent="0.15">
      <c r="A62" s="98" t="s">
        <v>656</v>
      </c>
      <c r="B62" s="96">
        <v>1.5</v>
      </c>
      <c r="C62" s="96">
        <v>20</v>
      </c>
      <c r="D62" s="97">
        <v>30</v>
      </c>
    </row>
    <row r="63" spans="1:4" x14ac:dyDescent="0.15">
      <c r="A63" s="253" t="s">
        <v>657</v>
      </c>
      <c r="B63" s="96">
        <v>1.75</v>
      </c>
      <c r="C63" s="96">
        <v>20</v>
      </c>
      <c r="D63" s="97">
        <v>30</v>
      </c>
    </row>
    <row r="64" spans="1:4" x14ac:dyDescent="0.15">
      <c r="A64" s="96" t="s">
        <v>451</v>
      </c>
      <c r="B64" s="96">
        <v>2</v>
      </c>
      <c r="C64" s="96">
        <v>20</v>
      </c>
      <c r="D64" s="97">
        <v>30</v>
      </c>
    </row>
    <row r="65" spans="1:4" x14ac:dyDescent="0.15">
      <c r="A65" s="98"/>
      <c r="B65" s="96"/>
      <c r="C65" s="96"/>
      <c r="D65" s="97"/>
    </row>
    <row r="66" spans="1:4" x14ac:dyDescent="0.15">
      <c r="A66" s="96"/>
      <c r="B66" s="96"/>
      <c r="C66" s="96"/>
      <c r="D66" s="97"/>
    </row>
    <row r="67" spans="1:4" x14ac:dyDescent="0.15">
      <c r="A67" s="174"/>
      <c r="B67" s="96"/>
      <c r="C67" s="96"/>
      <c r="D67" s="97"/>
    </row>
    <row r="68" spans="1:4" x14ac:dyDescent="0.15">
      <c r="A68" s="95" t="s">
        <v>295</v>
      </c>
      <c r="B68" s="96"/>
      <c r="C68" s="96"/>
      <c r="D68" s="97"/>
    </row>
    <row r="69" spans="1:4" x14ac:dyDescent="0.15">
      <c r="A69" s="98" t="s">
        <v>95</v>
      </c>
      <c r="B69" s="96">
        <v>45</v>
      </c>
      <c r="C69" s="96">
        <v>50</v>
      </c>
      <c r="D69" s="97">
        <v>60</v>
      </c>
    </row>
    <row r="70" spans="1:4" x14ac:dyDescent="0.15">
      <c r="A70" s="98" t="s">
        <v>296</v>
      </c>
      <c r="B70" s="96">
        <v>0</v>
      </c>
      <c r="C70" s="96"/>
      <c r="D70" s="97"/>
    </row>
    <row r="71" spans="1:4" x14ac:dyDescent="0.15">
      <c r="A71" s="95"/>
      <c r="B71" s="96"/>
      <c r="C71" s="96"/>
      <c r="D71" s="97"/>
    </row>
    <row r="72" spans="1:4" x14ac:dyDescent="0.15">
      <c r="A72" s="95" t="s">
        <v>129</v>
      </c>
      <c r="B72" s="96"/>
      <c r="C72" s="96"/>
      <c r="D72" s="97"/>
    </row>
    <row r="73" spans="1:4" x14ac:dyDescent="0.15">
      <c r="A73" s="98" t="s">
        <v>297</v>
      </c>
      <c r="B73" s="96">
        <v>50</v>
      </c>
      <c r="C73" s="96"/>
      <c r="D73" s="97"/>
    </row>
    <row r="74" spans="1:4" x14ac:dyDescent="0.15">
      <c r="A74" s="98" t="s">
        <v>298</v>
      </c>
      <c r="B74" s="96">
        <v>75</v>
      </c>
      <c r="C74" s="96"/>
      <c r="D74" s="97"/>
    </row>
    <row r="75" spans="1:4" x14ac:dyDescent="0.15">
      <c r="A75" s="98" t="s">
        <v>301</v>
      </c>
      <c r="B75" s="96">
        <v>50</v>
      </c>
      <c r="C75" s="96"/>
      <c r="D75" s="97"/>
    </row>
    <row r="76" spans="1:4" x14ac:dyDescent="0.15">
      <c r="A76" s="98" t="s">
        <v>299</v>
      </c>
      <c r="B76" s="96">
        <v>200</v>
      </c>
      <c r="C76" s="96"/>
      <c r="D76" s="97"/>
    </row>
    <row r="77" spans="1:4" x14ac:dyDescent="0.15">
      <c r="A77" s="95"/>
      <c r="B77" s="96"/>
      <c r="C77" s="96"/>
      <c r="D77" s="97"/>
    </row>
    <row r="78" spans="1:4" x14ac:dyDescent="0.15">
      <c r="A78" s="95" t="s">
        <v>300</v>
      </c>
      <c r="B78" s="96"/>
      <c r="C78" s="96"/>
      <c r="D78" s="97"/>
    </row>
    <row r="79" spans="1:4" x14ac:dyDescent="0.15">
      <c r="A79" s="98" t="s">
        <v>122</v>
      </c>
      <c r="B79" s="96">
        <v>25</v>
      </c>
      <c r="C79" s="96"/>
      <c r="D79" s="97"/>
    </row>
    <row r="80" spans="1:4" x14ac:dyDescent="0.15">
      <c r="A80" s="98" t="s">
        <v>323</v>
      </c>
      <c r="B80" s="96">
        <v>50</v>
      </c>
      <c r="C80" s="96"/>
      <c r="D80" s="97"/>
    </row>
    <row r="81" spans="1:16384" customFormat="1" x14ac:dyDescent="0.15">
      <c r="A81" s="98" t="s">
        <v>449</v>
      </c>
      <c r="B81" s="96">
        <v>250</v>
      </c>
      <c r="C81" s="96"/>
      <c r="D81" s="97"/>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458"/>
      <c r="DJ81" s="458"/>
      <c r="DK81" s="458"/>
      <c r="DL81" s="458"/>
      <c r="DM81" s="458"/>
      <c r="DN81" s="458"/>
      <c r="DO81" s="458"/>
      <c r="DP81" s="458"/>
      <c r="DQ81" s="458"/>
      <c r="DR81" s="458"/>
      <c r="DS81" s="458"/>
      <c r="DT81" s="458"/>
      <c r="DU81" s="458"/>
      <c r="DV81" s="458"/>
      <c r="DW81" s="458"/>
      <c r="DX81" s="458"/>
      <c r="DY81" s="458"/>
      <c r="DZ81" s="458"/>
      <c r="EA81" s="458"/>
      <c r="EB81" s="458"/>
      <c r="EC81" s="458"/>
      <c r="ED81" s="458"/>
      <c r="EE81" s="458"/>
      <c r="EF81" s="458"/>
      <c r="EG81" s="458"/>
      <c r="EH81" s="458"/>
      <c r="EI81" s="458"/>
      <c r="EJ81" s="458"/>
      <c r="EK81" s="458"/>
      <c r="EL81" s="458"/>
      <c r="EM81" s="458"/>
      <c r="EN81" s="458"/>
      <c r="EO81" s="458"/>
      <c r="EP81" s="458"/>
      <c r="EQ81" s="458"/>
      <c r="ER81" s="458"/>
      <c r="ES81" s="458"/>
      <c r="ET81" s="458"/>
      <c r="EU81" s="458"/>
      <c r="EV81" s="458"/>
      <c r="EW81" s="458"/>
      <c r="EX81" s="458"/>
      <c r="EY81" s="458"/>
      <c r="EZ81" s="458"/>
      <c r="FA81" s="458"/>
      <c r="FB81" s="458"/>
      <c r="FC81" s="458"/>
      <c r="FD81" s="458"/>
      <c r="FE81" s="458"/>
      <c r="FF81" s="458"/>
      <c r="FG81" s="458"/>
      <c r="FH81" s="458"/>
      <c r="FI81" s="458"/>
      <c r="FJ81" s="458"/>
      <c r="FK81" s="458"/>
      <c r="FL81" s="458"/>
      <c r="FM81" s="458"/>
      <c r="FN81" s="458"/>
      <c r="FO81" s="458"/>
      <c r="FP81" s="458"/>
      <c r="FQ81" s="458"/>
      <c r="FR81" s="458"/>
      <c r="FS81" s="458"/>
      <c r="FT81" s="458"/>
      <c r="FU81" s="458"/>
      <c r="FV81" s="458"/>
      <c r="FW81" s="458"/>
      <c r="FX81" s="458"/>
      <c r="FY81" s="458"/>
      <c r="FZ81" s="458"/>
      <c r="GA81" s="458"/>
      <c r="GB81" s="458"/>
      <c r="GC81" s="458"/>
      <c r="GD81" s="458"/>
      <c r="GE81" s="458"/>
      <c r="GF81" s="458"/>
      <c r="GG81" s="458"/>
      <c r="GH81" s="458"/>
      <c r="GI81" s="458"/>
      <c r="GJ81" s="458"/>
      <c r="GK81" s="458"/>
      <c r="GL81" s="458"/>
      <c r="GM81" s="458"/>
      <c r="GN81" s="458"/>
      <c r="GO81" s="458"/>
      <c r="GP81" s="458"/>
      <c r="GQ81" s="458"/>
      <c r="GR81" s="458"/>
      <c r="GS81" s="458"/>
      <c r="GT81" s="458"/>
      <c r="GU81" s="458"/>
      <c r="GV81" s="458"/>
      <c r="GW81" s="458"/>
      <c r="GX81" s="458"/>
      <c r="GY81" s="458"/>
      <c r="GZ81" s="458"/>
      <c r="HA81" s="458"/>
      <c r="HB81" s="458"/>
      <c r="HC81" s="458"/>
      <c r="HD81" s="458"/>
      <c r="HE81" s="458"/>
      <c r="HF81" s="458"/>
      <c r="HG81" s="458"/>
      <c r="HH81" s="458"/>
      <c r="HI81" s="458"/>
      <c r="HJ81" s="458"/>
      <c r="HK81" s="458"/>
      <c r="HL81" s="458"/>
      <c r="HM81" s="458"/>
      <c r="HN81" s="458"/>
      <c r="HO81" s="458"/>
      <c r="HP81" s="458"/>
      <c r="HQ81" s="458"/>
      <c r="HR81" s="458"/>
      <c r="HS81" s="458"/>
      <c r="HT81" s="458"/>
      <c r="HU81" s="458"/>
      <c r="HV81" s="458"/>
      <c r="HW81" s="458"/>
      <c r="HX81" s="458"/>
      <c r="HY81" s="458"/>
      <c r="HZ81" s="458"/>
      <c r="IA81" s="458"/>
      <c r="IB81" s="458"/>
      <c r="IC81" s="458"/>
      <c r="ID81" s="458"/>
      <c r="IE81" s="458"/>
      <c r="IF81" s="458"/>
      <c r="IG81" s="458"/>
      <c r="IH81" s="458"/>
      <c r="II81" s="458"/>
      <c r="IJ81" s="458"/>
      <c r="IK81" s="458"/>
      <c r="IL81" s="458"/>
      <c r="IM81" s="458"/>
      <c r="IN81" s="458"/>
      <c r="IO81" s="458"/>
      <c r="IP81" s="458"/>
      <c r="IQ81" s="458"/>
      <c r="IR81" s="458"/>
      <c r="IS81" s="458"/>
      <c r="IT81" s="458"/>
      <c r="IU81" s="458"/>
      <c r="IV81" s="458"/>
      <c r="IW81" s="458"/>
      <c r="IX81" s="458"/>
      <c r="IY81" s="458"/>
      <c r="IZ81" s="458"/>
      <c r="JA81" s="458"/>
      <c r="JB81" s="458"/>
      <c r="JC81" s="458"/>
      <c r="JD81" s="458"/>
      <c r="JE81" s="458"/>
      <c r="JF81" s="458"/>
      <c r="JG81" s="458"/>
      <c r="JH81" s="458"/>
      <c r="JI81" s="458"/>
      <c r="JJ81" s="458"/>
      <c r="JK81" s="458"/>
      <c r="JL81" s="458"/>
      <c r="JM81" s="458"/>
      <c r="JN81" s="458"/>
      <c r="JO81" s="458"/>
      <c r="JP81" s="458"/>
      <c r="JQ81" s="458"/>
      <c r="JR81" s="458"/>
      <c r="JS81" s="458"/>
      <c r="JT81" s="458"/>
      <c r="JU81" s="458"/>
      <c r="JV81" s="458"/>
      <c r="JW81" s="458"/>
      <c r="JX81" s="458"/>
      <c r="JY81" s="458"/>
      <c r="JZ81" s="458"/>
      <c r="KA81" s="458"/>
      <c r="KB81" s="458"/>
      <c r="KC81" s="458"/>
      <c r="KD81" s="458"/>
      <c r="KE81" s="458"/>
      <c r="KF81" s="458"/>
      <c r="KG81" s="458"/>
      <c r="KH81" s="458"/>
      <c r="KI81" s="458"/>
      <c r="KJ81" s="458"/>
      <c r="KK81" s="458"/>
      <c r="KL81" s="458"/>
      <c r="KM81" s="458"/>
      <c r="KN81" s="458"/>
      <c r="KO81" s="458"/>
      <c r="KP81" s="458"/>
      <c r="KQ81" s="458"/>
      <c r="KR81" s="458"/>
      <c r="KS81" s="458"/>
      <c r="KT81" s="458"/>
      <c r="KU81" s="458"/>
      <c r="KV81" s="458"/>
      <c r="KW81" s="458"/>
      <c r="KX81" s="458"/>
      <c r="KY81" s="458"/>
      <c r="KZ81" s="458"/>
      <c r="LA81" s="458"/>
      <c r="LB81" s="458"/>
      <c r="LC81" s="458"/>
      <c r="LD81" s="458"/>
      <c r="LE81" s="458"/>
      <c r="LF81" s="458"/>
      <c r="LG81" s="458"/>
      <c r="LH81" s="458"/>
      <c r="LI81" s="458"/>
      <c r="LJ81" s="458"/>
      <c r="LK81" s="458"/>
      <c r="LL81" s="458"/>
      <c r="LM81" s="458"/>
      <c r="LN81" s="458"/>
      <c r="LO81" s="458"/>
      <c r="LP81" s="458"/>
      <c r="LQ81" s="458"/>
      <c r="LR81" s="458"/>
      <c r="LS81" s="458"/>
      <c r="LT81" s="458"/>
      <c r="LU81" s="458"/>
      <c r="LV81" s="458"/>
      <c r="LW81" s="458"/>
      <c r="LX81" s="458"/>
      <c r="LY81" s="458"/>
      <c r="LZ81" s="458"/>
      <c r="MA81" s="458"/>
      <c r="MB81" s="458"/>
      <c r="MC81" s="458"/>
      <c r="MD81" s="458"/>
      <c r="ME81" s="458"/>
      <c r="MF81" s="458"/>
      <c r="MG81" s="458"/>
      <c r="MH81" s="458"/>
      <c r="MI81" s="458"/>
      <c r="MJ81" s="458"/>
      <c r="MK81" s="458"/>
      <c r="ML81" s="458"/>
      <c r="MM81" s="458"/>
      <c r="MN81" s="458"/>
      <c r="MO81" s="458"/>
      <c r="MP81" s="458"/>
      <c r="MQ81" s="458"/>
      <c r="MR81" s="458"/>
      <c r="MS81" s="458"/>
      <c r="MT81" s="458"/>
      <c r="MU81" s="458"/>
      <c r="MV81" s="458"/>
      <c r="MW81" s="458"/>
      <c r="MX81" s="458"/>
      <c r="MY81" s="458"/>
      <c r="MZ81" s="458"/>
      <c r="NA81" s="458"/>
      <c r="NB81" s="458"/>
      <c r="NC81" s="458"/>
      <c r="ND81" s="458"/>
      <c r="NE81" s="458"/>
      <c r="NF81" s="458"/>
      <c r="NG81" s="458"/>
      <c r="NH81" s="458"/>
      <c r="NI81" s="458"/>
      <c r="NJ81" s="458"/>
      <c r="NK81" s="458"/>
      <c r="NL81" s="458"/>
      <c r="NM81" s="458"/>
      <c r="NN81" s="458"/>
      <c r="NO81" s="458"/>
      <c r="NP81" s="458"/>
      <c r="NQ81" s="458"/>
      <c r="NR81" s="458"/>
      <c r="NS81" s="458"/>
      <c r="NT81" s="458"/>
      <c r="NU81" s="458"/>
      <c r="NV81" s="458"/>
      <c r="NW81" s="458"/>
      <c r="NX81" s="458"/>
      <c r="NY81" s="458"/>
      <c r="NZ81" s="458"/>
      <c r="OA81" s="458"/>
      <c r="OB81" s="458"/>
      <c r="OC81" s="458"/>
      <c r="OD81" s="458"/>
      <c r="OE81" s="458"/>
      <c r="OF81" s="458"/>
      <c r="OG81" s="458"/>
      <c r="OH81" s="458"/>
      <c r="OI81" s="458"/>
      <c r="OJ81" s="458"/>
      <c r="OK81" s="458"/>
      <c r="OL81" s="458"/>
      <c r="OM81" s="458"/>
      <c r="ON81" s="458"/>
      <c r="OO81" s="458"/>
      <c r="OP81" s="458"/>
      <c r="OQ81" s="458"/>
      <c r="OR81" s="458"/>
      <c r="OS81" s="458"/>
      <c r="OT81" s="458"/>
      <c r="OU81" s="458"/>
      <c r="OV81" s="458"/>
      <c r="OW81" s="458"/>
      <c r="OX81" s="458"/>
      <c r="OY81" s="458"/>
      <c r="OZ81" s="458"/>
      <c r="PA81" s="458"/>
      <c r="PB81" s="458"/>
      <c r="PC81" s="458"/>
      <c r="PD81" s="458"/>
      <c r="PE81" s="458"/>
      <c r="PF81" s="458"/>
      <c r="PG81" s="458"/>
      <c r="PH81" s="458"/>
      <c r="PI81" s="458"/>
      <c r="PJ81" s="458"/>
      <c r="PK81" s="458"/>
      <c r="PL81" s="458"/>
      <c r="PM81" s="458"/>
      <c r="PN81" s="458"/>
      <c r="PO81" s="458"/>
      <c r="PP81" s="458"/>
      <c r="PQ81" s="458"/>
      <c r="PR81" s="458"/>
      <c r="PS81" s="458"/>
      <c r="PT81" s="458"/>
      <c r="PU81" s="458"/>
      <c r="PV81" s="458"/>
      <c r="PW81" s="458"/>
      <c r="PX81" s="458"/>
      <c r="PY81" s="458"/>
      <c r="PZ81" s="458"/>
      <c r="QA81" s="458"/>
      <c r="QB81" s="458"/>
      <c r="QC81" s="458"/>
      <c r="QD81" s="458"/>
      <c r="QE81" s="458"/>
      <c r="QF81" s="458"/>
      <c r="QG81" s="458"/>
      <c r="QH81" s="458"/>
      <c r="QI81" s="458"/>
      <c r="QJ81" s="458"/>
      <c r="QK81" s="458"/>
      <c r="QL81" s="458"/>
      <c r="QM81" s="458"/>
      <c r="QN81" s="458"/>
      <c r="QO81" s="458"/>
      <c r="QP81" s="458"/>
      <c r="QQ81" s="458"/>
      <c r="QR81" s="458"/>
      <c r="QS81" s="458"/>
      <c r="QT81" s="458"/>
      <c r="QU81" s="458"/>
      <c r="QV81" s="458"/>
      <c r="QW81" s="458"/>
      <c r="QX81" s="458"/>
      <c r="QY81" s="458"/>
      <c r="QZ81" s="458"/>
      <c r="RA81" s="458"/>
      <c r="RB81" s="458"/>
      <c r="RC81" s="458"/>
      <c r="RD81" s="458"/>
      <c r="RE81" s="458"/>
      <c r="RF81" s="458"/>
      <c r="RG81" s="458"/>
      <c r="RH81" s="458"/>
      <c r="RI81" s="458"/>
      <c r="RJ81" s="458"/>
      <c r="RK81" s="458"/>
      <c r="RL81" s="458"/>
      <c r="RM81" s="458"/>
      <c r="RN81" s="458"/>
      <c r="RO81" s="458"/>
      <c r="RP81" s="458"/>
      <c r="RQ81" s="458"/>
      <c r="RR81" s="458"/>
      <c r="RS81" s="458"/>
      <c r="RT81" s="458"/>
      <c r="RU81" s="458"/>
      <c r="RV81" s="458"/>
      <c r="RW81" s="458"/>
      <c r="RX81" s="458"/>
      <c r="RY81" s="458"/>
      <c r="RZ81" s="458"/>
      <c r="SA81" s="458"/>
      <c r="SB81" s="458"/>
      <c r="SC81" s="458"/>
      <c r="SD81" s="458"/>
      <c r="SE81" s="458"/>
      <c r="SF81" s="458"/>
      <c r="SG81" s="458"/>
      <c r="SH81" s="458"/>
      <c r="SI81" s="458"/>
      <c r="SJ81" s="458"/>
      <c r="SK81" s="458"/>
      <c r="SL81" s="458"/>
      <c r="SM81" s="458"/>
      <c r="SN81" s="458"/>
      <c r="SO81" s="458"/>
      <c r="SP81" s="458"/>
      <c r="SQ81" s="458"/>
      <c r="SR81" s="458"/>
      <c r="SS81" s="458"/>
      <c r="ST81" s="458"/>
      <c r="SU81" s="458"/>
      <c r="SV81" s="458"/>
      <c r="SW81" s="458"/>
      <c r="SX81" s="458"/>
      <c r="SY81" s="458"/>
      <c r="SZ81" s="458"/>
      <c r="TA81" s="458"/>
      <c r="TB81" s="458"/>
      <c r="TC81" s="458"/>
      <c r="TD81" s="458"/>
      <c r="TE81" s="458"/>
      <c r="TF81" s="458"/>
      <c r="TG81" s="458"/>
      <c r="TH81" s="458"/>
      <c r="TI81" s="458"/>
      <c r="TJ81" s="458"/>
      <c r="TK81" s="458"/>
      <c r="TL81" s="458"/>
      <c r="TM81" s="458"/>
      <c r="TN81" s="458"/>
      <c r="TO81" s="458"/>
      <c r="TP81" s="458"/>
      <c r="TQ81" s="458"/>
      <c r="TR81" s="458"/>
      <c r="TS81" s="458"/>
      <c r="TT81" s="458"/>
      <c r="TU81" s="458"/>
      <c r="TV81" s="458"/>
      <c r="TW81" s="458"/>
      <c r="TX81" s="458"/>
      <c r="TY81" s="458"/>
      <c r="TZ81" s="458"/>
      <c r="UA81" s="458"/>
      <c r="UB81" s="458"/>
      <c r="UC81" s="458"/>
      <c r="UD81" s="458"/>
      <c r="UE81" s="458"/>
      <c r="UF81" s="458"/>
      <c r="UG81" s="458"/>
      <c r="UH81" s="458"/>
      <c r="UI81" s="458"/>
      <c r="UJ81" s="458"/>
      <c r="UK81" s="458"/>
      <c r="UL81" s="458"/>
      <c r="UM81" s="458"/>
      <c r="UN81" s="458"/>
      <c r="UO81" s="458"/>
      <c r="UP81" s="458"/>
      <c r="UQ81" s="458"/>
      <c r="UR81" s="458"/>
      <c r="US81" s="458"/>
      <c r="UT81" s="458"/>
      <c r="UU81" s="458"/>
      <c r="UV81" s="458"/>
      <c r="UW81" s="458"/>
      <c r="UX81" s="458"/>
      <c r="UY81" s="458"/>
      <c r="UZ81" s="458"/>
      <c r="VA81" s="458"/>
      <c r="VB81" s="458"/>
      <c r="VC81" s="458"/>
      <c r="VD81" s="458"/>
      <c r="VE81" s="458"/>
      <c r="VF81" s="458"/>
      <c r="VG81" s="458"/>
      <c r="VH81" s="458"/>
      <c r="VI81" s="458"/>
      <c r="VJ81" s="458"/>
      <c r="VK81" s="458"/>
      <c r="VL81" s="458"/>
      <c r="VM81" s="458"/>
      <c r="VN81" s="458"/>
      <c r="VO81" s="458"/>
      <c r="VP81" s="458"/>
      <c r="VQ81" s="458"/>
      <c r="VR81" s="458"/>
      <c r="VS81" s="458"/>
      <c r="VT81" s="458"/>
      <c r="VU81" s="458"/>
      <c r="VV81" s="458"/>
      <c r="VW81" s="458"/>
      <c r="VX81" s="458"/>
      <c r="VY81" s="458"/>
      <c r="VZ81" s="458"/>
      <c r="WA81" s="458"/>
      <c r="WB81" s="458"/>
      <c r="WC81" s="458"/>
      <c r="WD81" s="458"/>
      <c r="WE81" s="458"/>
      <c r="WF81" s="458"/>
      <c r="WG81" s="458"/>
      <c r="WH81" s="458"/>
      <c r="WI81" s="458"/>
      <c r="WJ81" s="458"/>
      <c r="WK81" s="458"/>
      <c r="WL81" s="458"/>
      <c r="WM81" s="458"/>
      <c r="WN81" s="458"/>
      <c r="WO81" s="458"/>
      <c r="WP81" s="458"/>
      <c r="WQ81" s="458"/>
      <c r="WR81" s="458"/>
      <c r="WS81" s="458"/>
      <c r="WT81" s="458"/>
      <c r="WU81" s="458"/>
      <c r="WV81" s="458"/>
      <c r="WW81" s="458"/>
      <c r="WX81" s="458"/>
      <c r="WY81" s="458"/>
      <c r="WZ81" s="458"/>
      <c r="XA81" s="458"/>
      <c r="XB81" s="458"/>
      <c r="XC81" s="458"/>
      <c r="XD81" s="458"/>
      <c r="XE81" s="458"/>
      <c r="XF81" s="458"/>
      <c r="XG81" s="458"/>
      <c r="XH81" s="458"/>
      <c r="XI81" s="458"/>
      <c r="XJ81" s="458"/>
      <c r="XK81" s="458"/>
      <c r="XL81" s="458"/>
      <c r="XM81" s="458"/>
      <c r="XN81" s="458"/>
      <c r="XO81" s="458"/>
      <c r="XP81" s="458"/>
      <c r="XQ81" s="458"/>
      <c r="XR81" s="458"/>
      <c r="XS81" s="458"/>
      <c r="XT81" s="458"/>
      <c r="XU81" s="458"/>
      <c r="XV81" s="458"/>
      <c r="XW81" s="458"/>
      <c r="XX81" s="458"/>
      <c r="XY81" s="458"/>
      <c r="XZ81" s="458"/>
      <c r="YA81" s="458"/>
      <c r="YB81" s="458"/>
      <c r="YC81" s="458"/>
      <c r="YD81" s="458"/>
      <c r="YE81" s="458"/>
      <c r="YF81" s="458"/>
      <c r="YG81" s="458"/>
      <c r="YH81" s="458"/>
      <c r="YI81" s="458"/>
      <c r="YJ81" s="458"/>
      <c r="YK81" s="458"/>
      <c r="YL81" s="458"/>
      <c r="YM81" s="458"/>
      <c r="YN81" s="458"/>
      <c r="YO81" s="458"/>
      <c r="YP81" s="458"/>
      <c r="YQ81" s="458"/>
      <c r="YR81" s="458"/>
      <c r="YS81" s="458"/>
      <c r="YT81" s="458"/>
      <c r="YU81" s="458"/>
      <c r="YV81" s="458"/>
      <c r="YW81" s="458"/>
      <c r="YX81" s="458"/>
      <c r="YY81" s="458"/>
      <c r="YZ81" s="458"/>
      <c r="ZA81" s="458"/>
      <c r="ZB81" s="458"/>
      <c r="ZC81" s="458"/>
      <c r="ZD81" s="458"/>
      <c r="ZE81" s="458"/>
      <c r="ZF81" s="458"/>
      <c r="ZG81" s="458"/>
      <c r="ZH81" s="458"/>
      <c r="ZI81" s="458"/>
      <c r="ZJ81" s="458"/>
      <c r="ZK81" s="458"/>
      <c r="ZL81" s="458"/>
      <c r="ZM81" s="458"/>
      <c r="ZN81" s="458"/>
      <c r="ZO81" s="458"/>
      <c r="ZP81" s="458"/>
      <c r="ZQ81" s="458"/>
      <c r="ZR81" s="458"/>
      <c r="ZS81" s="458"/>
      <c r="ZT81" s="458"/>
      <c r="ZU81" s="458"/>
      <c r="ZV81" s="458"/>
      <c r="ZW81" s="458"/>
      <c r="ZX81" s="458"/>
      <c r="ZY81" s="458"/>
      <c r="ZZ81" s="458"/>
      <c r="AAA81" s="458"/>
      <c r="AAB81" s="458"/>
      <c r="AAC81" s="458"/>
      <c r="AAD81" s="458"/>
      <c r="AAE81" s="458"/>
      <c r="AAF81" s="458"/>
      <c r="AAG81" s="458"/>
      <c r="AAH81" s="458"/>
      <c r="AAI81" s="458"/>
      <c r="AAJ81" s="458"/>
      <c r="AAK81" s="458"/>
      <c r="AAL81" s="458"/>
      <c r="AAM81" s="458"/>
      <c r="AAN81" s="458"/>
      <c r="AAO81" s="458"/>
      <c r="AAP81" s="458"/>
      <c r="AAQ81" s="458"/>
      <c r="AAR81" s="458"/>
      <c r="AAS81" s="458"/>
      <c r="AAT81" s="458"/>
      <c r="AAU81" s="458"/>
      <c r="AAV81" s="458"/>
      <c r="AAW81" s="458"/>
      <c r="AAX81" s="458"/>
      <c r="AAY81" s="458"/>
      <c r="AAZ81" s="458"/>
      <c r="ABA81" s="458"/>
      <c r="ABB81" s="458"/>
      <c r="ABC81" s="458"/>
      <c r="ABD81" s="458"/>
      <c r="ABE81" s="458"/>
      <c r="ABF81" s="458"/>
      <c r="ABG81" s="458"/>
      <c r="ABH81" s="458"/>
      <c r="ABI81" s="458"/>
      <c r="ABJ81" s="458"/>
      <c r="ABK81" s="458"/>
      <c r="ABL81" s="458"/>
      <c r="ABM81" s="458"/>
      <c r="ABN81" s="458"/>
      <c r="ABO81" s="458"/>
      <c r="ABP81" s="458"/>
      <c r="ABQ81" s="458"/>
      <c r="ABR81" s="458"/>
      <c r="ABS81" s="458"/>
      <c r="ABT81" s="458"/>
      <c r="ABU81" s="458"/>
      <c r="ABV81" s="458"/>
      <c r="ABW81" s="458"/>
      <c r="ABX81" s="458"/>
      <c r="ABY81" s="458"/>
      <c r="ABZ81" s="458"/>
      <c r="ACA81" s="458"/>
      <c r="ACB81" s="458"/>
      <c r="ACC81" s="458"/>
      <c r="ACD81" s="458"/>
      <c r="ACE81" s="458"/>
      <c r="ACF81" s="458"/>
      <c r="ACG81" s="458"/>
      <c r="ACH81" s="458"/>
      <c r="ACI81" s="458"/>
      <c r="ACJ81" s="458"/>
      <c r="ACK81" s="458"/>
      <c r="ACL81" s="458"/>
      <c r="ACM81" s="458"/>
      <c r="ACN81" s="458"/>
      <c r="ACO81" s="458"/>
      <c r="ACP81" s="458"/>
      <c r="ACQ81" s="458"/>
      <c r="ACR81" s="458"/>
      <c r="ACS81" s="458"/>
      <c r="ACT81" s="458"/>
      <c r="ACU81" s="458"/>
      <c r="ACV81" s="458"/>
      <c r="ACW81" s="458"/>
      <c r="ACX81" s="458"/>
      <c r="ACY81" s="458"/>
      <c r="ACZ81" s="458"/>
      <c r="ADA81" s="458"/>
      <c r="ADB81" s="458"/>
      <c r="ADC81" s="458"/>
      <c r="ADD81" s="458"/>
      <c r="ADE81" s="458"/>
      <c r="ADF81" s="458"/>
      <c r="ADG81" s="458"/>
      <c r="ADH81" s="458"/>
      <c r="ADI81" s="458"/>
      <c r="ADJ81" s="458"/>
      <c r="ADK81" s="458"/>
      <c r="ADL81" s="458"/>
      <c r="ADM81" s="458"/>
      <c r="ADN81" s="458"/>
      <c r="ADO81" s="458"/>
      <c r="ADP81" s="458"/>
      <c r="ADQ81" s="458"/>
      <c r="ADR81" s="458"/>
      <c r="ADS81" s="458"/>
      <c r="ADT81" s="458"/>
      <c r="ADU81" s="458"/>
      <c r="ADV81" s="458"/>
      <c r="ADW81" s="458"/>
      <c r="ADX81" s="458"/>
      <c r="ADY81" s="458"/>
      <c r="ADZ81" s="458"/>
      <c r="AEA81" s="458"/>
      <c r="AEB81" s="458"/>
      <c r="AEC81" s="458"/>
      <c r="AED81" s="458"/>
      <c r="AEE81" s="458"/>
      <c r="AEF81" s="458"/>
      <c r="AEG81" s="458"/>
      <c r="AEH81" s="458"/>
      <c r="AEI81" s="458"/>
      <c r="AEJ81" s="458"/>
      <c r="AEK81" s="458"/>
      <c r="AEL81" s="458"/>
      <c r="AEM81" s="458"/>
      <c r="AEN81" s="458"/>
      <c r="AEO81" s="458"/>
      <c r="AEP81" s="458"/>
      <c r="AEQ81" s="458"/>
      <c r="AER81" s="458"/>
      <c r="AES81" s="458"/>
      <c r="AET81" s="458"/>
      <c r="AEU81" s="458"/>
      <c r="AEV81" s="458"/>
      <c r="AEW81" s="458"/>
      <c r="AEX81" s="458"/>
      <c r="AEY81" s="458"/>
      <c r="AEZ81" s="458"/>
      <c r="AFA81" s="458"/>
      <c r="AFB81" s="458"/>
      <c r="AFC81" s="458"/>
      <c r="AFD81" s="458"/>
      <c r="AFE81" s="458"/>
      <c r="AFF81" s="458"/>
      <c r="AFG81" s="458"/>
      <c r="AFH81" s="458"/>
      <c r="AFI81" s="458"/>
      <c r="AFJ81" s="458"/>
      <c r="AFK81" s="458"/>
      <c r="AFL81" s="458"/>
      <c r="AFM81" s="458"/>
      <c r="AFN81" s="458"/>
      <c r="AFO81" s="458"/>
      <c r="AFP81" s="458"/>
      <c r="AFQ81" s="458"/>
      <c r="AFR81" s="458"/>
      <c r="AFS81" s="458"/>
      <c r="AFT81" s="458"/>
      <c r="AFU81" s="458"/>
      <c r="AFV81" s="458"/>
      <c r="AFW81" s="458"/>
      <c r="AFX81" s="458"/>
      <c r="AFY81" s="458"/>
      <c r="AFZ81" s="458"/>
      <c r="AGA81" s="458"/>
      <c r="AGB81" s="458"/>
      <c r="AGC81" s="458"/>
      <c r="AGD81" s="458"/>
      <c r="AGE81" s="458"/>
      <c r="AGF81" s="458"/>
      <c r="AGG81" s="458"/>
      <c r="AGH81" s="458"/>
      <c r="AGI81" s="458"/>
      <c r="AGJ81" s="458"/>
      <c r="AGK81" s="458"/>
      <c r="AGL81" s="458"/>
      <c r="AGM81" s="458"/>
      <c r="AGN81" s="458"/>
      <c r="AGO81" s="458"/>
      <c r="AGP81" s="458"/>
      <c r="AGQ81" s="458"/>
      <c r="AGR81" s="458"/>
      <c r="AGS81" s="458"/>
      <c r="AGT81" s="458"/>
      <c r="AGU81" s="458"/>
      <c r="AGV81" s="458"/>
      <c r="AGW81" s="458"/>
      <c r="AGX81" s="458"/>
      <c r="AGY81" s="458"/>
      <c r="AGZ81" s="458"/>
      <c r="AHA81" s="458"/>
      <c r="AHB81" s="458"/>
      <c r="AHC81" s="458"/>
      <c r="AHD81" s="458"/>
      <c r="AHE81" s="458"/>
      <c r="AHF81" s="458"/>
      <c r="AHG81" s="458"/>
      <c r="AHH81" s="458"/>
      <c r="AHI81" s="458"/>
      <c r="AHJ81" s="458"/>
      <c r="AHK81" s="458"/>
      <c r="AHL81" s="458"/>
      <c r="AHM81" s="458"/>
      <c r="AHN81" s="458"/>
      <c r="AHO81" s="458"/>
      <c r="AHP81" s="458"/>
      <c r="AHQ81" s="458"/>
      <c r="AHR81" s="458"/>
      <c r="AHS81" s="458"/>
      <c r="AHT81" s="458"/>
      <c r="AHU81" s="458"/>
      <c r="AHV81" s="458"/>
      <c r="AHW81" s="458"/>
      <c r="AHX81" s="458"/>
      <c r="AHY81" s="458"/>
      <c r="AHZ81" s="458"/>
      <c r="AIA81" s="458"/>
      <c r="AIB81" s="458"/>
      <c r="AIC81" s="458"/>
      <c r="AID81" s="458"/>
      <c r="AIE81" s="458"/>
      <c r="AIF81" s="458"/>
      <c r="AIG81" s="458"/>
      <c r="AIH81" s="458"/>
      <c r="AII81" s="458"/>
      <c r="AIJ81" s="458"/>
      <c r="AIK81" s="458"/>
      <c r="AIL81" s="458"/>
      <c r="AIM81" s="458"/>
      <c r="AIN81" s="458"/>
      <c r="AIO81" s="458"/>
      <c r="AIP81" s="458"/>
      <c r="AIQ81" s="458"/>
      <c r="AIR81" s="458"/>
      <c r="AIS81" s="458"/>
      <c r="AIT81" s="458"/>
      <c r="AIU81" s="458"/>
      <c r="AIV81" s="458"/>
      <c r="AIW81" s="458"/>
      <c r="AIX81" s="458"/>
      <c r="AIY81" s="458"/>
      <c r="AIZ81" s="458"/>
      <c r="AJA81" s="458"/>
      <c r="AJB81" s="458"/>
      <c r="AJC81" s="458"/>
      <c r="AJD81" s="458"/>
      <c r="AJE81" s="458"/>
      <c r="AJF81" s="458"/>
      <c r="AJG81" s="458"/>
      <c r="AJH81" s="458"/>
      <c r="AJI81" s="458"/>
      <c r="AJJ81" s="458"/>
      <c r="AJK81" s="458"/>
      <c r="AJL81" s="458"/>
      <c r="AJM81" s="458"/>
      <c r="AJN81" s="458"/>
      <c r="AJO81" s="458"/>
      <c r="AJP81" s="458"/>
      <c r="AJQ81" s="458"/>
      <c r="AJR81" s="458"/>
      <c r="AJS81" s="458"/>
      <c r="AJT81" s="458"/>
      <c r="AJU81" s="458"/>
      <c r="AJV81" s="458"/>
      <c r="AJW81" s="458"/>
      <c r="AJX81" s="458"/>
      <c r="AJY81" s="458"/>
      <c r="AJZ81" s="458"/>
      <c r="AKA81" s="458"/>
      <c r="AKB81" s="458"/>
      <c r="AKC81" s="458"/>
      <c r="AKD81" s="458"/>
      <c r="AKE81" s="458"/>
      <c r="AKF81" s="458"/>
      <c r="AKG81" s="458"/>
      <c r="AKH81" s="458"/>
      <c r="AKI81" s="458"/>
      <c r="AKJ81" s="458"/>
      <c r="AKK81" s="458"/>
      <c r="AKL81" s="458"/>
      <c r="AKM81" s="458"/>
      <c r="AKN81" s="458"/>
      <c r="AKO81" s="458"/>
      <c r="AKP81" s="458"/>
      <c r="AKQ81" s="458"/>
      <c r="AKR81" s="458"/>
      <c r="AKS81" s="458"/>
      <c r="AKT81" s="458"/>
      <c r="AKU81" s="458"/>
      <c r="AKV81" s="458"/>
      <c r="AKW81" s="458"/>
      <c r="AKX81" s="458"/>
      <c r="AKY81" s="458"/>
      <c r="AKZ81" s="458"/>
      <c r="ALA81" s="458"/>
      <c r="ALB81" s="458"/>
      <c r="ALC81" s="458"/>
      <c r="ALD81" s="458"/>
      <c r="ALE81" s="458"/>
      <c r="ALF81" s="458"/>
      <c r="ALG81" s="458"/>
      <c r="ALH81" s="458"/>
      <c r="ALI81" s="458"/>
      <c r="ALJ81" s="458"/>
      <c r="ALK81" s="458"/>
      <c r="ALL81" s="458"/>
      <c r="ALM81" s="458"/>
      <c r="ALN81" s="458"/>
      <c r="ALO81" s="458"/>
      <c r="ALP81" s="458"/>
      <c r="ALQ81" s="458"/>
      <c r="ALR81" s="458"/>
      <c r="ALS81" s="458"/>
      <c r="ALT81" s="458"/>
      <c r="ALU81" s="458"/>
      <c r="ALV81" s="458"/>
      <c r="ALW81" s="458"/>
      <c r="ALX81" s="458"/>
      <c r="ALY81" s="458"/>
      <c r="ALZ81" s="458"/>
      <c r="AMA81" s="458"/>
      <c r="AMB81" s="458"/>
      <c r="AMC81" s="458"/>
      <c r="AMD81" s="458"/>
      <c r="AME81" s="458"/>
      <c r="AMF81" s="458"/>
      <c r="AMG81" s="458"/>
      <c r="AMH81" s="458"/>
      <c r="AMI81" s="458"/>
      <c r="AMJ81" s="458"/>
      <c r="AMK81" s="458"/>
      <c r="AML81" s="458"/>
      <c r="AMM81" s="458"/>
      <c r="AMN81" s="458"/>
      <c r="AMO81" s="458"/>
      <c r="AMP81" s="458"/>
      <c r="AMQ81" s="458"/>
      <c r="AMR81" s="458"/>
      <c r="AMS81" s="458"/>
      <c r="AMT81" s="458"/>
      <c r="AMU81" s="458"/>
      <c r="AMV81" s="458"/>
      <c r="AMW81" s="458"/>
      <c r="AMX81" s="458"/>
      <c r="AMY81" s="458"/>
      <c r="AMZ81" s="458"/>
      <c r="ANA81" s="458"/>
      <c r="ANB81" s="458"/>
      <c r="ANC81" s="458"/>
      <c r="AND81" s="458"/>
      <c r="ANE81" s="458"/>
      <c r="ANF81" s="458"/>
      <c r="ANG81" s="458"/>
      <c r="ANH81" s="458"/>
      <c r="ANI81" s="458"/>
      <c r="ANJ81" s="458"/>
      <c r="ANK81" s="458"/>
      <c r="ANL81" s="458"/>
      <c r="ANM81" s="458"/>
      <c r="ANN81" s="458"/>
      <c r="ANO81" s="458"/>
      <c r="ANP81" s="458"/>
      <c r="ANQ81" s="458"/>
      <c r="ANR81" s="458"/>
      <c r="ANS81" s="458"/>
      <c r="ANT81" s="458"/>
      <c r="ANU81" s="458"/>
      <c r="ANV81" s="458"/>
      <c r="ANW81" s="458"/>
      <c r="ANX81" s="458"/>
      <c r="ANY81" s="458"/>
      <c r="ANZ81" s="458"/>
      <c r="AOA81" s="458"/>
      <c r="AOB81" s="458"/>
      <c r="AOC81" s="458"/>
      <c r="AOD81" s="458"/>
      <c r="AOE81" s="458"/>
      <c r="AOF81" s="458"/>
      <c r="AOG81" s="458"/>
      <c r="AOH81" s="458"/>
      <c r="AOI81" s="458"/>
      <c r="AOJ81" s="458"/>
      <c r="AOK81" s="458"/>
      <c r="AOL81" s="458"/>
      <c r="AOM81" s="458"/>
      <c r="AON81" s="458"/>
      <c r="AOO81" s="458"/>
      <c r="AOP81" s="458"/>
      <c r="AOQ81" s="458"/>
      <c r="AOR81" s="458"/>
      <c r="AOS81" s="458"/>
      <c r="AOT81" s="458"/>
      <c r="AOU81" s="458"/>
      <c r="AOV81" s="458"/>
      <c r="AOW81" s="458"/>
      <c r="AOX81" s="458"/>
      <c r="AOY81" s="458"/>
      <c r="AOZ81" s="458"/>
      <c r="APA81" s="458"/>
      <c r="APB81" s="458"/>
      <c r="APC81" s="458"/>
      <c r="APD81" s="458"/>
      <c r="APE81" s="458"/>
      <c r="APF81" s="458"/>
      <c r="APG81" s="458"/>
      <c r="APH81" s="458"/>
      <c r="API81" s="458"/>
      <c r="APJ81" s="458"/>
      <c r="APK81" s="458"/>
      <c r="APL81" s="458"/>
      <c r="APM81" s="458"/>
      <c r="APN81" s="458"/>
      <c r="APO81" s="458"/>
      <c r="APP81" s="458"/>
      <c r="APQ81" s="458"/>
      <c r="APR81" s="458"/>
      <c r="APS81" s="458"/>
      <c r="APT81" s="458"/>
      <c r="APU81" s="458"/>
      <c r="APV81" s="458"/>
      <c r="APW81" s="458"/>
      <c r="APX81" s="458"/>
      <c r="APY81" s="458"/>
      <c r="APZ81" s="458"/>
      <c r="AQA81" s="458"/>
      <c r="AQB81" s="458"/>
      <c r="AQC81" s="458"/>
      <c r="AQD81" s="458"/>
      <c r="AQE81" s="458"/>
      <c r="AQF81" s="458"/>
      <c r="AQG81" s="458"/>
      <c r="AQH81" s="458"/>
      <c r="AQI81" s="458"/>
      <c r="AQJ81" s="458"/>
      <c r="AQK81" s="458"/>
      <c r="AQL81" s="458"/>
      <c r="AQM81" s="458"/>
      <c r="AQN81" s="458"/>
      <c r="AQO81" s="458"/>
      <c r="AQP81" s="458"/>
      <c r="AQQ81" s="458"/>
      <c r="AQR81" s="458"/>
      <c r="AQS81" s="458"/>
      <c r="AQT81" s="458"/>
      <c r="AQU81" s="458"/>
      <c r="AQV81" s="458"/>
      <c r="AQW81" s="458"/>
      <c r="AQX81" s="458"/>
      <c r="AQY81" s="458"/>
      <c r="AQZ81" s="458"/>
      <c r="ARA81" s="458"/>
      <c r="ARB81" s="458"/>
      <c r="ARC81" s="458"/>
      <c r="ARD81" s="458"/>
      <c r="ARE81" s="458"/>
      <c r="ARF81" s="458"/>
      <c r="ARG81" s="458"/>
      <c r="ARH81" s="458"/>
      <c r="ARI81" s="458"/>
      <c r="ARJ81" s="458"/>
      <c r="ARK81" s="458"/>
      <c r="ARL81" s="458"/>
      <c r="ARM81" s="458"/>
      <c r="ARN81" s="458"/>
      <c r="ARO81" s="458"/>
      <c r="ARP81" s="458"/>
      <c r="ARQ81" s="458"/>
      <c r="ARR81" s="458"/>
      <c r="ARS81" s="458"/>
      <c r="ART81" s="458"/>
      <c r="ARU81" s="458"/>
      <c r="ARV81" s="458"/>
      <c r="ARW81" s="458"/>
      <c r="ARX81" s="458"/>
      <c r="ARY81" s="458"/>
      <c r="ARZ81" s="458"/>
      <c r="ASA81" s="458"/>
      <c r="ASB81" s="458"/>
      <c r="ASC81" s="458"/>
      <c r="ASD81" s="458"/>
      <c r="ASE81" s="458"/>
      <c r="ASF81" s="458"/>
      <c r="ASG81" s="458"/>
      <c r="ASH81" s="458"/>
      <c r="ASI81" s="458"/>
      <c r="ASJ81" s="458"/>
      <c r="ASK81" s="458"/>
      <c r="ASL81" s="458"/>
      <c r="ASM81" s="458"/>
      <c r="ASN81" s="458"/>
      <c r="ASO81" s="458"/>
      <c r="ASP81" s="458"/>
      <c r="ASQ81" s="458"/>
      <c r="ASR81" s="458"/>
      <c r="ASS81" s="458"/>
      <c r="AST81" s="458"/>
      <c r="ASU81" s="458"/>
      <c r="ASV81" s="458"/>
      <c r="ASW81" s="458"/>
      <c r="ASX81" s="458"/>
      <c r="ASY81" s="458"/>
      <c r="ASZ81" s="458"/>
      <c r="ATA81" s="458"/>
      <c r="ATB81" s="458"/>
      <c r="ATC81" s="458"/>
      <c r="ATD81" s="458"/>
      <c r="ATE81" s="458"/>
      <c r="ATF81" s="458"/>
      <c r="ATG81" s="458"/>
      <c r="ATH81" s="458"/>
      <c r="ATI81" s="458"/>
      <c r="ATJ81" s="458"/>
      <c r="ATK81" s="458"/>
      <c r="ATL81" s="458"/>
      <c r="ATM81" s="458"/>
      <c r="ATN81" s="458"/>
      <c r="ATO81" s="458"/>
      <c r="ATP81" s="458"/>
      <c r="ATQ81" s="458"/>
      <c r="ATR81" s="458"/>
      <c r="ATS81" s="458"/>
      <c r="ATT81" s="458"/>
      <c r="ATU81" s="458"/>
      <c r="ATV81" s="458"/>
      <c r="ATW81" s="458"/>
      <c r="ATX81" s="458"/>
      <c r="ATY81" s="458"/>
      <c r="ATZ81" s="458"/>
      <c r="AUA81" s="458"/>
      <c r="AUB81" s="458"/>
      <c r="AUC81" s="458"/>
      <c r="AUD81" s="458"/>
      <c r="AUE81" s="458"/>
      <c r="AUF81" s="458"/>
      <c r="AUG81" s="458"/>
      <c r="AUH81" s="458"/>
      <c r="AUI81" s="458"/>
      <c r="AUJ81" s="458"/>
      <c r="AUK81" s="458"/>
      <c r="AUL81" s="458"/>
      <c r="AUM81" s="458"/>
      <c r="AUN81" s="458"/>
      <c r="AUO81" s="458"/>
      <c r="AUP81" s="458"/>
      <c r="AUQ81" s="458"/>
      <c r="AUR81" s="458"/>
      <c r="AUS81" s="458"/>
      <c r="AUT81" s="458"/>
      <c r="AUU81" s="458"/>
      <c r="AUV81" s="458"/>
      <c r="AUW81" s="458"/>
      <c r="AUX81" s="458"/>
      <c r="AUY81" s="458"/>
      <c r="AUZ81" s="458"/>
      <c r="AVA81" s="458"/>
      <c r="AVB81" s="458"/>
      <c r="AVC81" s="458"/>
      <c r="AVD81" s="458"/>
      <c r="AVE81" s="458"/>
      <c r="AVF81" s="458"/>
      <c r="AVG81" s="458"/>
      <c r="AVH81" s="458"/>
      <c r="AVI81" s="458"/>
      <c r="AVJ81" s="458"/>
      <c r="AVK81" s="458"/>
      <c r="AVL81" s="458"/>
      <c r="AVM81" s="458"/>
      <c r="AVN81" s="458"/>
      <c r="AVO81" s="458"/>
      <c r="AVP81" s="458"/>
      <c r="AVQ81" s="458"/>
      <c r="AVR81" s="458"/>
      <c r="AVS81" s="458"/>
      <c r="AVT81" s="458"/>
      <c r="AVU81" s="458"/>
      <c r="AVV81" s="458"/>
      <c r="AVW81" s="458"/>
      <c r="AVX81" s="458"/>
      <c r="AVY81" s="458"/>
      <c r="AVZ81" s="458"/>
      <c r="AWA81" s="458"/>
      <c r="AWB81" s="458"/>
      <c r="AWC81" s="458"/>
      <c r="AWD81" s="458"/>
      <c r="AWE81" s="458"/>
      <c r="AWF81" s="458"/>
      <c r="AWG81" s="458"/>
      <c r="AWH81" s="458"/>
      <c r="AWI81" s="458"/>
      <c r="AWJ81" s="458"/>
      <c r="AWK81" s="458"/>
      <c r="AWL81" s="458"/>
      <c r="AWM81" s="458"/>
      <c r="AWN81" s="458"/>
      <c r="AWO81" s="458"/>
      <c r="AWP81" s="458"/>
      <c r="AWQ81" s="458"/>
      <c r="AWR81" s="458"/>
      <c r="AWS81" s="458"/>
      <c r="AWT81" s="458"/>
      <c r="AWU81" s="458"/>
      <c r="AWV81" s="458"/>
      <c r="AWW81" s="458"/>
      <c r="AWX81" s="458"/>
      <c r="AWY81" s="458"/>
      <c r="AWZ81" s="458"/>
      <c r="AXA81" s="458"/>
      <c r="AXB81" s="458"/>
      <c r="AXC81" s="458"/>
      <c r="AXD81" s="458"/>
      <c r="AXE81" s="458"/>
      <c r="AXF81" s="458"/>
      <c r="AXG81" s="458"/>
      <c r="AXH81" s="458"/>
      <c r="AXI81" s="458"/>
      <c r="AXJ81" s="458"/>
      <c r="AXK81" s="458"/>
      <c r="AXL81" s="458"/>
      <c r="AXM81" s="458"/>
      <c r="AXN81" s="458"/>
      <c r="AXO81" s="458"/>
      <c r="AXP81" s="458"/>
      <c r="AXQ81" s="458"/>
      <c r="AXR81" s="458"/>
      <c r="AXS81" s="458"/>
      <c r="AXT81" s="458"/>
      <c r="AXU81" s="458"/>
      <c r="AXV81" s="458"/>
      <c r="AXW81" s="458"/>
      <c r="AXX81" s="458"/>
      <c r="AXY81" s="458"/>
      <c r="AXZ81" s="458"/>
      <c r="AYA81" s="458"/>
      <c r="AYB81" s="458"/>
      <c r="AYC81" s="458"/>
      <c r="AYD81" s="458"/>
      <c r="AYE81" s="458"/>
      <c r="AYF81" s="458"/>
      <c r="AYG81" s="458"/>
      <c r="AYH81" s="458"/>
      <c r="AYI81" s="458"/>
      <c r="AYJ81" s="458"/>
      <c r="AYK81" s="458"/>
      <c r="AYL81" s="458"/>
      <c r="AYM81" s="458"/>
      <c r="AYN81" s="458"/>
      <c r="AYO81" s="458"/>
      <c r="AYP81" s="458"/>
      <c r="AYQ81" s="458"/>
      <c r="AYR81" s="458"/>
      <c r="AYS81" s="458"/>
      <c r="AYT81" s="458"/>
      <c r="AYU81" s="458"/>
      <c r="AYV81" s="458"/>
      <c r="AYW81" s="458"/>
      <c r="AYX81" s="458"/>
      <c r="AYY81" s="458"/>
      <c r="AYZ81" s="458"/>
      <c r="AZA81" s="458"/>
      <c r="AZB81" s="458"/>
      <c r="AZC81" s="458"/>
      <c r="AZD81" s="458"/>
      <c r="AZE81" s="458"/>
      <c r="AZF81" s="458"/>
      <c r="AZG81" s="458"/>
      <c r="AZH81" s="458"/>
      <c r="AZI81" s="458"/>
      <c r="AZJ81" s="458"/>
      <c r="AZK81" s="458"/>
      <c r="AZL81" s="458"/>
      <c r="AZM81" s="458"/>
      <c r="AZN81" s="458"/>
      <c r="AZO81" s="458"/>
      <c r="AZP81" s="458"/>
      <c r="AZQ81" s="458"/>
      <c r="AZR81" s="458"/>
      <c r="AZS81" s="458"/>
      <c r="AZT81" s="458"/>
      <c r="AZU81" s="458"/>
      <c r="AZV81" s="458"/>
      <c r="AZW81" s="458"/>
      <c r="AZX81" s="458"/>
      <c r="AZY81" s="458"/>
      <c r="AZZ81" s="458"/>
      <c r="BAA81" s="458"/>
      <c r="BAB81" s="458"/>
      <c r="BAC81" s="458"/>
      <c r="BAD81" s="458"/>
      <c r="BAE81" s="458"/>
      <c r="BAF81" s="458"/>
      <c r="BAG81" s="458"/>
      <c r="BAH81" s="458"/>
      <c r="BAI81" s="458"/>
      <c r="BAJ81" s="458"/>
      <c r="BAK81" s="458"/>
      <c r="BAL81" s="458"/>
      <c r="BAM81" s="458"/>
      <c r="BAN81" s="458"/>
      <c r="BAO81" s="458"/>
      <c r="BAP81" s="458"/>
      <c r="BAQ81" s="458"/>
      <c r="BAR81" s="458"/>
      <c r="BAS81" s="458"/>
      <c r="BAT81" s="458"/>
      <c r="BAU81" s="458"/>
      <c r="BAV81" s="458"/>
      <c r="BAW81" s="458"/>
      <c r="BAX81" s="458"/>
      <c r="BAY81" s="458"/>
      <c r="BAZ81" s="458"/>
      <c r="BBA81" s="458"/>
      <c r="BBB81" s="458"/>
      <c r="BBC81" s="458"/>
      <c r="BBD81" s="458"/>
      <c r="BBE81" s="458"/>
      <c r="BBF81" s="458"/>
      <c r="BBG81" s="458"/>
      <c r="BBH81" s="458"/>
      <c r="BBI81" s="458"/>
      <c r="BBJ81" s="458"/>
      <c r="BBK81" s="458"/>
      <c r="BBL81" s="458"/>
      <c r="BBM81" s="458"/>
      <c r="BBN81" s="458"/>
      <c r="BBO81" s="458"/>
      <c r="BBP81" s="458"/>
      <c r="BBQ81" s="458"/>
      <c r="BBR81" s="458"/>
      <c r="BBS81" s="458"/>
      <c r="BBT81" s="458"/>
      <c r="BBU81" s="458"/>
      <c r="BBV81" s="458"/>
      <c r="BBW81" s="458"/>
      <c r="BBX81" s="458"/>
      <c r="BBY81" s="458"/>
      <c r="BBZ81" s="458"/>
      <c r="BCA81" s="458"/>
      <c r="BCB81" s="458"/>
      <c r="BCC81" s="458"/>
      <c r="BCD81" s="458"/>
      <c r="BCE81" s="458"/>
      <c r="BCF81" s="458"/>
      <c r="BCG81" s="458"/>
      <c r="BCH81" s="458"/>
      <c r="BCI81" s="458"/>
      <c r="BCJ81" s="458"/>
      <c r="BCK81" s="458"/>
      <c r="BCL81" s="458"/>
      <c r="BCM81" s="458"/>
      <c r="BCN81" s="458"/>
      <c r="BCO81" s="458"/>
      <c r="BCP81" s="458"/>
      <c r="BCQ81" s="458"/>
      <c r="BCR81" s="458"/>
      <c r="BCS81" s="458"/>
      <c r="BCT81" s="458"/>
      <c r="BCU81" s="458"/>
      <c r="BCV81" s="458"/>
      <c r="BCW81" s="458"/>
      <c r="BCX81" s="458"/>
      <c r="BCY81" s="458"/>
      <c r="BCZ81" s="458"/>
      <c r="BDA81" s="458"/>
      <c r="BDB81" s="458"/>
      <c r="BDC81" s="458"/>
      <c r="BDD81" s="458"/>
      <c r="BDE81" s="458"/>
      <c r="BDF81" s="458"/>
      <c r="BDG81" s="458"/>
      <c r="BDH81" s="458"/>
      <c r="BDI81" s="458"/>
      <c r="BDJ81" s="458"/>
      <c r="BDK81" s="458"/>
      <c r="BDL81" s="458"/>
      <c r="BDM81" s="458"/>
      <c r="BDN81" s="458"/>
      <c r="BDO81" s="458"/>
      <c r="BDP81" s="458"/>
      <c r="BDQ81" s="458"/>
      <c r="BDR81" s="458"/>
      <c r="BDS81" s="458"/>
      <c r="BDT81" s="458"/>
      <c r="BDU81" s="458"/>
      <c r="BDV81" s="458"/>
      <c r="BDW81" s="458"/>
      <c r="BDX81" s="458"/>
      <c r="BDY81" s="458"/>
      <c r="BDZ81" s="458"/>
      <c r="BEA81" s="458"/>
      <c r="BEB81" s="458"/>
      <c r="BEC81" s="458"/>
      <c r="BED81" s="458"/>
      <c r="BEE81" s="458"/>
      <c r="BEF81" s="458"/>
      <c r="BEG81" s="458"/>
      <c r="BEH81" s="458"/>
      <c r="BEI81" s="458"/>
      <c r="BEJ81" s="458"/>
      <c r="BEK81" s="458"/>
      <c r="BEL81" s="458"/>
      <c r="BEM81" s="458"/>
      <c r="BEN81" s="458"/>
      <c r="BEO81" s="458"/>
      <c r="BEP81" s="458"/>
      <c r="BEQ81" s="458"/>
      <c r="BER81" s="458"/>
      <c r="BES81" s="458"/>
      <c r="BET81" s="458"/>
      <c r="BEU81" s="458"/>
      <c r="BEV81" s="458"/>
      <c r="BEW81" s="458"/>
      <c r="BEX81" s="458"/>
      <c r="BEY81" s="458"/>
      <c r="BEZ81" s="458"/>
      <c r="BFA81" s="458"/>
      <c r="BFB81" s="458"/>
      <c r="BFC81" s="458"/>
      <c r="BFD81" s="458"/>
      <c r="BFE81" s="458"/>
      <c r="BFF81" s="458"/>
      <c r="BFG81" s="458"/>
      <c r="BFH81" s="458"/>
      <c r="BFI81" s="458"/>
      <c r="BFJ81" s="458"/>
      <c r="BFK81" s="458"/>
      <c r="BFL81" s="458"/>
      <c r="BFM81" s="458"/>
      <c r="BFN81" s="458"/>
      <c r="BFO81" s="458"/>
      <c r="BFP81" s="458"/>
      <c r="BFQ81" s="458"/>
      <c r="BFR81" s="458"/>
      <c r="BFS81" s="458"/>
      <c r="BFT81" s="458"/>
      <c r="BFU81" s="458"/>
      <c r="BFV81" s="458"/>
      <c r="BFW81" s="458"/>
      <c r="BFX81" s="458"/>
      <c r="BFY81" s="458"/>
      <c r="BFZ81" s="458"/>
      <c r="BGA81" s="458"/>
      <c r="BGB81" s="458"/>
      <c r="BGC81" s="458"/>
      <c r="BGD81" s="458"/>
      <c r="BGE81" s="458"/>
      <c r="BGF81" s="458"/>
      <c r="BGG81" s="458"/>
      <c r="BGH81" s="458"/>
      <c r="BGI81" s="458"/>
      <c r="BGJ81" s="458"/>
      <c r="BGK81" s="458"/>
      <c r="BGL81" s="458"/>
      <c r="BGM81" s="458"/>
      <c r="BGN81" s="458"/>
      <c r="BGO81" s="458"/>
      <c r="BGP81" s="458"/>
      <c r="BGQ81" s="458"/>
      <c r="BGR81" s="458"/>
      <c r="BGS81" s="458"/>
      <c r="BGT81" s="458"/>
      <c r="BGU81" s="458"/>
      <c r="BGV81" s="458"/>
      <c r="BGW81" s="458"/>
      <c r="BGX81" s="458"/>
      <c r="BGY81" s="458"/>
      <c r="BGZ81" s="458"/>
      <c r="BHA81" s="458"/>
      <c r="BHB81" s="458"/>
      <c r="BHC81" s="458"/>
      <c r="BHD81" s="458"/>
      <c r="BHE81" s="458"/>
      <c r="BHF81" s="458"/>
      <c r="BHG81" s="458"/>
      <c r="BHH81" s="458"/>
      <c r="BHI81" s="458"/>
      <c r="BHJ81" s="458"/>
      <c r="BHK81" s="458"/>
      <c r="BHL81" s="458"/>
      <c r="BHM81" s="458"/>
      <c r="BHN81" s="458"/>
      <c r="BHO81" s="458"/>
      <c r="BHP81" s="458"/>
      <c r="BHQ81" s="458"/>
      <c r="BHR81" s="458"/>
      <c r="BHS81" s="458"/>
      <c r="BHT81" s="458"/>
      <c r="BHU81" s="458"/>
      <c r="BHV81" s="458"/>
      <c r="BHW81" s="458"/>
      <c r="BHX81" s="458"/>
      <c r="BHY81" s="458"/>
      <c r="BHZ81" s="458"/>
      <c r="BIA81" s="458"/>
      <c r="BIB81" s="458"/>
      <c r="BIC81" s="458"/>
      <c r="BID81" s="458"/>
      <c r="BIE81" s="458"/>
      <c r="BIF81" s="458"/>
      <c r="BIG81" s="458"/>
      <c r="BIH81" s="458"/>
      <c r="BII81" s="458"/>
      <c r="BIJ81" s="458"/>
      <c r="BIK81" s="458"/>
      <c r="BIL81" s="458"/>
      <c r="BIM81" s="458"/>
      <c r="BIN81" s="458"/>
      <c r="BIO81" s="458"/>
      <c r="BIP81" s="458"/>
      <c r="BIQ81" s="458"/>
      <c r="BIR81" s="458"/>
      <c r="BIS81" s="458"/>
      <c r="BIT81" s="458"/>
      <c r="BIU81" s="458"/>
      <c r="BIV81" s="458"/>
      <c r="BIW81" s="458"/>
      <c r="BIX81" s="458"/>
      <c r="BIY81" s="458"/>
      <c r="BIZ81" s="458"/>
      <c r="BJA81" s="458"/>
      <c r="BJB81" s="458"/>
      <c r="BJC81" s="458"/>
      <c r="BJD81" s="458"/>
      <c r="BJE81" s="458"/>
      <c r="BJF81" s="458"/>
      <c r="BJG81" s="458"/>
      <c r="BJH81" s="458"/>
      <c r="BJI81" s="458"/>
      <c r="BJJ81" s="458"/>
      <c r="BJK81" s="458"/>
      <c r="BJL81" s="458"/>
      <c r="BJM81" s="458"/>
      <c r="BJN81" s="458"/>
      <c r="BJO81" s="458"/>
      <c r="BJP81" s="458"/>
      <c r="BJQ81" s="458"/>
      <c r="BJR81" s="458"/>
      <c r="BJS81" s="458"/>
      <c r="BJT81" s="458"/>
      <c r="BJU81" s="458"/>
      <c r="BJV81" s="458"/>
      <c r="BJW81" s="458"/>
      <c r="BJX81" s="458"/>
      <c r="BJY81" s="458"/>
      <c r="BJZ81" s="458"/>
      <c r="BKA81" s="458"/>
      <c r="BKB81" s="458"/>
      <c r="BKC81" s="458"/>
      <c r="BKD81" s="458"/>
      <c r="BKE81" s="458"/>
      <c r="BKF81" s="458"/>
      <c r="BKG81" s="458"/>
      <c r="BKH81" s="458"/>
      <c r="BKI81" s="458"/>
      <c r="BKJ81" s="458"/>
      <c r="BKK81" s="458"/>
      <c r="BKL81" s="458"/>
      <c r="BKM81" s="458"/>
      <c r="BKN81" s="458"/>
      <c r="BKO81" s="458"/>
      <c r="BKP81" s="458"/>
      <c r="BKQ81" s="458"/>
      <c r="BKR81" s="458"/>
      <c r="BKS81" s="458"/>
      <c r="BKT81" s="458"/>
      <c r="BKU81" s="458"/>
      <c r="BKV81" s="458"/>
      <c r="BKW81" s="458"/>
      <c r="BKX81" s="458"/>
      <c r="BKY81" s="458"/>
      <c r="BKZ81" s="458"/>
      <c r="BLA81" s="458"/>
      <c r="BLB81" s="458"/>
      <c r="BLC81" s="458"/>
      <c r="BLD81" s="458"/>
      <c r="BLE81" s="458"/>
      <c r="BLF81" s="458"/>
      <c r="BLG81" s="458"/>
      <c r="BLH81" s="458"/>
      <c r="BLI81" s="458"/>
      <c r="BLJ81" s="458"/>
      <c r="BLK81" s="458"/>
      <c r="BLL81" s="458"/>
      <c r="BLM81" s="458"/>
      <c r="BLN81" s="458"/>
      <c r="BLO81" s="458"/>
      <c r="BLP81" s="458"/>
      <c r="BLQ81" s="458"/>
      <c r="BLR81" s="458"/>
      <c r="BLS81" s="458"/>
      <c r="BLT81" s="458"/>
      <c r="BLU81" s="458"/>
      <c r="BLV81" s="458"/>
      <c r="BLW81" s="458"/>
      <c r="BLX81" s="458"/>
      <c r="BLY81" s="458"/>
      <c r="BLZ81" s="458"/>
      <c r="BMA81" s="458"/>
      <c r="BMB81" s="458"/>
      <c r="BMC81" s="458"/>
      <c r="BMD81" s="458"/>
      <c r="BME81" s="458"/>
      <c r="BMF81" s="458"/>
      <c r="BMG81" s="458"/>
      <c r="BMH81" s="458"/>
      <c r="BMI81" s="458"/>
      <c r="BMJ81" s="458"/>
      <c r="BMK81" s="458"/>
      <c r="BML81" s="458"/>
      <c r="BMM81" s="458"/>
      <c r="BMN81" s="458"/>
      <c r="BMO81" s="458"/>
      <c r="BMP81" s="458"/>
      <c r="BMQ81" s="458"/>
      <c r="BMR81" s="458"/>
      <c r="BMS81" s="458"/>
      <c r="BMT81" s="458"/>
      <c r="BMU81" s="458"/>
      <c r="BMV81" s="458"/>
      <c r="BMW81" s="458"/>
      <c r="BMX81" s="458"/>
      <c r="BMY81" s="458"/>
      <c r="BMZ81" s="458"/>
      <c r="BNA81" s="458"/>
      <c r="BNB81" s="458"/>
      <c r="BNC81" s="458"/>
      <c r="BND81" s="458"/>
      <c r="BNE81" s="458"/>
      <c r="BNF81" s="458"/>
      <c r="BNG81" s="458"/>
      <c r="BNH81" s="458"/>
      <c r="BNI81" s="458"/>
      <c r="BNJ81" s="458"/>
      <c r="BNK81" s="458"/>
      <c r="BNL81" s="458"/>
      <c r="BNM81" s="458"/>
      <c r="BNN81" s="458"/>
      <c r="BNO81" s="458"/>
      <c r="BNP81" s="458"/>
      <c r="BNQ81" s="458"/>
      <c r="BNR81" s="458"/>
      <c r="BNS81" s="458"/>
      <c r="BNT81" s="458"/>
      <c r="BNU81" s="458"/>
      <c r="BNV81" s="458"/>
      <c r="BNW81" s="458"/>
      <c r="BNX81" s="458"/>
      <c r="BNY81" s="458"/>
      <c r="BNZ81" s="458"/>
      <c r="BOA81" s="458"/>
      <c r="BOB81" s="458"/>
      <c r="BOC81" s="458"/>
      <c r="BOD81" s="458"/>
      <c r="BOE81" s="458"/>
      <c r="BOF81" s="458"/>
      <c r="BOG81" s="458"/>
      <c r="BOH81" s="458"/>
      <c r="BOI81" s="458"/>
      <c r="BOJ81" s="458"/>
      <c r="BOK81" s="458"/>
      <c r="BOL81" s="458"/>
      <c r="BOM81" s="458"/>
      <c r="BON81" s="458"/>
      <c r="BOO81" s="458"/>
      <c r="BOP81" s="458"/>
      <c r="BOQ81" s="458"/>
      <c r="BOR81" s="458"/>
      <c r="BOS81" s="458"/>
      <c r="BOT81" s="458"/>
      <c r="BOU81" s="458"/>
      <c r="BOV81" s="458"/>
      <c r="BOW81" s="458"/>
      <c r="BOX81" s="458"/>
      <c r="BOY81" s="458"/>
      <c r="BOZ81" s="458"/>
      <c r="BPA81" s="458"/>
      <c r="BPB81" s="458"/>
      <c r="BPC81" s="458"/>
      <c r="BPD81" s="458"/>
      <c r="BPE81" s="458"/>
      <c r="BPF81" s="458"/>
      <c r="BPG81" s="458"/>
      <c r="BPH81" s="458"/>
      <c r="BPI81" s="458"/>
      <c r="BPJ81" s="458"/>
      <c r="BPK81" s="458"/>
      <c r="BPL81" s="458"/>
      <c r="BPM81" s="458"/>
      <c r="BPN81" s="458"/>
      <c r="BPO81" s="458"/>
      <c r="BPP81" s="458"/>
      <c r="BPQ81" s="458"/>
      <c r="BPR81" s="458"/>
      <c r="BPS81" s="458"/>
      <c r="BPT81" s="458"/>
      <c r="BPU81" s="458"/>
      <c r="BPV81" s="458"/>
      <c r="BPW81" s="458"/>
      <c r="BPX81" s="458"/>
      <c r="BPY81" s="458"/>
      <c r="BPZ81" s="458"/>
      <c r="BQA81" s="458"/>
      <c r="BQB81" s="458"/>
      <c r="BQC81" s="458"/>
      <c r="BQD81" s="458"/>
      <c r="BQE81" s="458"/>
      <c r="BQF81" s="458"/>
      <c r="BQG81" s="458"/>
      <c r="BQH81" s="458"/>
      <c r="BQI81" s="458"/>
      <c r="BQJ81" s="458"/>
      <c r="BQK81" s="458"/>
      <c r="BQL81" s="458"/>
      <c r="BQM81" s="458"/>
      <c r="BQN81" s="458"/>
      <c r="BQO81" s="458"/>
      <c r="BQP81" s="458"/>
      <c r="BQQ81" s="458"/>
      <c r="BQR81" s="458"/>
      <c r="BQS81" s="458"/>
      <c r="BQT81" s="458"/>
      <c r="BQU81" s="458"/>
      <c r="BQV81" s="458"/>
      <c r="BQW81" s="458"/>
      <c r="BQX81" s="458"/>
      <c r="BQY81" s="458"/>
      <c r="BQZ81" s="458"/>
      <c r="BRA81" s="458"/>
      <c r="BRB81" s="458"/>
      <c r="BRC81" s="458"/>
      <c r="BRD81" s="458"/>
      <c r="BRE81" s="458"/>
      <c r="BRF81" s="458"/>
      <c r="BRG81" s="458"/>
      <c r="BRH81" s="458"/>
      <c r="BRI81" s="458"/>
      <c r="BRJ81" s="458"/>
      <c r="BRK81" s="458"/>
      <c r="BRL81" s="458"/>
      <c r="BRM81" s="458"/>
      <c r="BRN81" s="458"/>
      <c r="BRO81" s="458"/>
      <c r="BRP81" s="458"/>
      <c r="BRQ81" s="458"/>
      <c r="BRR81" s="458"/>
      <c r="BRS81" s="458"/>
      <c r="BRT81" s="458"/>
      <c r="BRU81" s="458"/>
      <c r="BRV81" s="458"/>
      <c r="BRW81" s="458"/>
      <c r="BRX81" s="458"/>
      <c r="BRY81" s="458"/>
      <c r="BRZ81" s="458"/>
      <c r="BSA81" s="458"/>
      <c r="BSB81" s="458"/>
      <c r="BSC81" s="458"/>
      <c r="BSD81" s="458"/>
      <c r="BSE81" s="458"/>
      <c r="BSF81" s="458"/>
      <c r="BSG81" s="458"/>
      <c r="BSH81" s="458"/>
      <c r="BSI81" s="458"/>
      <c r="BSJ81" s="458"/>
      <c r="BSK81" s="458"/>
      <c r="BSL81" s="458"/>
      <c r="BSM81" s="458"/>
      <c r="BSN81" s="458"/>
      <c r="BSO81" s="458"/>
      <c r="BSP81" s="458"/>
      <c r="BSQ81" s="458"/>
      <c r="BSR81" s="458"/>
      <c r="BSS81" s="458"/>
      <c r="BST81" s="458"/>
      <c r="BSU81" s="458"/>
      <c r="BSV81" s="458"/>
      <c r="BSW81" s="458"/>
      <c r="BSX81" s="458"/>
      <c r="BSY81" s="458"/>
      <c r="BSZ81" s="458"/>
      <c r="BTA81" s="458"/>
      <c r="BTB81" s="458"/>
      <c r="BTC81" s="458"/>
      <c r="BTD81" s="458"/>
      <c r="BTE81" s="458"/>
      <c r="BTF81" s="458"/>
      <c r="BTG81" s="458"/>
      <c r="BTH81" s="458"/>
      <c r="BTI81" s="458"/>
      <c r="BTJ81" s="458"/>
      <c r="BTK81" s="458"/>
      <c r="BTL81" s="458"/>
      <c r="BTM81" s="458"/>
      <c r="BTN81" s="458"/>
      <c r="BTO81" s="458"/>
      <c r="BTP81" s="458"/>
      <c r="BTQ81" s="458"/>
      <c r="BTR81" s="458"/>
      <c r="BTS81" s="458"/>
      <c r="BTT81" s="458"/>
      <c r="BTU81" s="458"/>
      <c r="BTV81" s="458"/>
      <c r="BTW81" s="458"/>
      <c r="BTX81" s="458"/>
      <c r="BTY81" s="458"/>
      <c r="BTZ81" s="458"/>
      <c r="BUA81" s="458"/>
      <c r="BUB81" s="458"/>
      <c r="BUC81" s="458"/>
      <c r="BUD81" s="458"/>
      <c r="BUE81" s="458"/>
      <c r="BUF81" s="458"/>
      <c r="BUG81" s="458"/>
      <c r="BUH81" s="458"/>
      <c r="BUI81" s="458"/>
      <c r="BUJ81" s="458"/>
      <c r="BUK81" s="458"/>
      <c r="BUL81" s="458"/>
      <c r="BUM81" s="458"/>
      <c r="BUN81" s="458"/>
      <c r="BUO81" s="458"/>
      <c r="BUP81" s="458"/>
      <c r="BUQ81" s="458"/>
      <c r="BUR81" s="458"/>
      <c r="BUS81" s="458"/>
      <c r="BUT81" s="458"/>
      <c r="BUU81" s="458"/>
      <c r="BUV81" s="458"/>
      <c r="BUW81" s="458"/>
      <c r="BUX81" s="458"/>
      <c r="BUY81" s="458"/>
      <c r="BUZ81" s="458"/>
      <c r="BVA81" s="458"/>
      <c r="BVB81" s="458"/>
      <c r="BVC81" s="458"/>
      <c r="BVD81" s="458"/>
      <c r="BVE81" s="458"/>
      <c r="BVF81" s="458"/>
      <c r="BVG81" s="458"/>
      <c r="BVH81" s="458"/>
      <c r="BVI81" s="458"/>
      <c r="BVJ81" s="458"/>
      <c r="BVK81" s="458"/>
      <c r="BVL81" s="458"/>
      <c r="BVM81" s="458"/>
      <c r="BVN81" s="458"/>
      <c r="BVO81" s="458"/>
      <c r="BVP81" s="458"/>
      <c r="BVQ81" s="458"/>
      <c r="BVR81" s="458"/>
      <c r="BVS81" s="458"/>
      <c r="BVT81" s="458"/>
      <c r="BVU81" s="458"/>
      <c r="BVV81" s="458"/>
      <c r="BVW81" s="458"/>
      <c r="BVX81" s="458"/>
      <c r="BVY81" s="458"/>
      <c r="BVZ81" s="458"/>
      <c r="BWA81" s="458"/>
      <c r="BWB81" s="458"/>
      <c r="BWC81" s="458"/>
      <c r="BWD81" s="458"/>
      <c r="BWE81" s="458"/>
      <c r="BWF81" s="458"/>
      <c r="BWG81" s="458"/>
      <c r="BWH81" s="458"/>
      <c r="BWI81" s="458"/>
      <c r="BWJ81" s="458"/>
      <c r="BWK81" s="458"/>
      <c r="BWL81" s="458"/>
      <c r="BWM81" s="458"/>
      <c r="BWN81" s="458"/>
      <c r="BWO81" s="458"/>
      <c r="BWP81" s="458"/>
      <c r="BWQ81" s="458"/>
      <c r="BWR81" s="458"/>
      <c r="BWS81" s="458"/>
      <c r="BWT81" s="458"/>
      <c r="BWU81" s="458"/>
      <c r="BWV81" s="458"/>
      <c r="BWW81" s="458"/>
      <c r="BWX81" s="458"/>
      <c r="BWY81" s="458"/>
      <c r="BWZ81" s="458"/>
      <c r="BXA81" s="458"/>
      <c r="BXB81" s="458"/>
      <c r="BXC81" s="458"/>
      <c r="BXD81" s="458"/>
      <c r="BXE81" s="458"/>
      <c r="BXF81" s="458"/>
      <c r="BXG81" s="458"/>
      <c r="BXH81" s="458"/>
      <c r="BXI81" s="458"/>
      <c r="BXJ81" s="458"/>
      <c r="BXK81" s="458"/>
      <c r="BXL81" s="458"/>
      <c r="BXM81" s="458"/>
      <c r="BXN81" s="458"/>
      <c r="BXO81" s="458"/>
      <c r="BXP81" s="458"/>
      <c r="BXQ81" s="458"/>
      <c r="BXR81" s="458"/>
      <c r="BXS81" s="458"/>
      <c r="BXT81" s="458"/>
      <c r="BXU81" s="458"/>
      <c r="BXV81" s="458"/>
      <c r="BXW81" s="458"/>
      <c r="BXX81" s="458"/>
      <c r="BXY81" s="458"/>
      <c r="BXZ81" s="458"/>
      <c r="BYA81" s="458"/>
      <c r="BYB81" s="458"/>
      <c r="BYC81" s="458"/>
      <c r="BYD81" s="458"/>
      <c r="BYE81" s="458"/>
      <c r="BYF81" s="458"/>
      <c r="BYG81" s="458"/>
      <c r="BYH81" s="458"/>
      <c r="BYI81" s="458"/>
      <c r="BYJ81" s="458"/>
      <c r="BYK81" s="458"/>
      <c r="BYL81" s="458"/>
      <c r="BYM81" s="458"/>
      <c r="BYN81" s="458"/>
      <c r="BYO81" s="458"/>
      <c r="BYP81" s="458"/>
      <c r="BYQ81" s="458"/>
      <c r="BYR81" s="458"/>
      <c r="BYS81" s="458"/>
      <c r="BYT81" s="458"/>
      <c r="BYU81" s="458"/>
      <c r="BYV81" s="458"/>
      <c r="BYW81" s="458"/>
      <c r="BYX81" s="458"/>
      <c r="BYY81" s="458"/>
      <c r="BYZ81" s="458"/>
      <c r="BZA81" s="458"/>
      <c r="BZB81" s="458"/>
      <c r="BZC81" s="458"/>
      <c r="BZD81" s="458"/>
      <c r="BZE81" s="458"/>
      <c r="BZF81" s="458"/>
      <c r="BZG81" s="458"/>
      <c r="BZH81" s="458"/>
      <c r="BZI81" s="458"/>
      <c r="BZJ81" s="458"/>
      <c r="BZK81" s="458"/>
      <c r="BZL81" s="458"/>
      <c r="BZM81" s="458"/>
      <c r="BZN81" s="458"/>
      <c r="BZO81" s="458"/>
      <c r="BZP81" s="458"/>
      <c r="BZQ81" s="458"/>
      <c r="BZR81" s="458"/>
      <c r="BZS81" s="458"/>
      <c r="BZT81" s="458"/>
      <c r="BZU81" s="458"/>
      <c r="BZV81" s="458"/>
      <c r="BZW81" s="458"/>
      <c r="BZX81" s="458"/>
      <c r="BZY81" s="458"/>
      <c r="BZZ81" s="458"/>
      <c r="CAA81" s="458"/>
      <c r="CAB81" s="458"/>
      <c r="CAC81" s="458"/>
      <c r="CAD81" s="458"/>
      <c r="CAE81" s="458"/>
      <c r="CAF81" s="458"/>
      <c r="CAG81" s="458"/>
      <c r="CAH81" s="458"/>
      <c r="CAI81" s="458"/>
      <c r="CAJ81" s="458"/>
      <c r="CAK81" s="458"/>
      <c r="CAL81" s="458"/>
      <c r="CAM81" s="458"/>
      <c r="CAN81" s="458"/>
      <c r="CAO81" s="458"/>
      <c r="CAP81" s="458"/>
      <c r="CAQ81" s="458"/>
      <c r="CAR81" s="458"/>
      <c r="CAS81" s="458"/>
      <c r="CAT81" s="458"/>
      <c r="CAU81" s="458"/>
      <c r="CAV81" s="458"/>
      <c r="CAW81" s="458"/>
      <c r="CAX81" s="458"/>
      <c r="CAY81" s="458"/>
      <c r="CAZ81" s="458"/>
      <c r="CBA81" s="458"/>
      <c r="CBB81" s="458"/>
      <c r="CBC81" s="458"/>
      <c r="CBD81" s="458"/>
      <c r="CBE81" s="458"/>
      <c r="CBF81" s="458"/>
      <c r="CBG81" s="458"/>
      <c r="CBH81" s="458"/>
      <c r="CBI81" s="458"/>
      <c r="CBJ81" s="458"/>
      <c r="CBK81" s="458"/>
      <c r="CBL81" s="458"/>
      <c r="CBM81" s="458"/>
      <c r="CBN81" s="458"/>
      <c r="CBO81" s="458"/>
      <c r="CBP81" s="458"/>
      <c r="CBQ81" s="458"/>
      <c r="CBR81" s="458"/>
      <c r="CBS81" s="458"/>
      <c r="CBT81" s="458"/>
      <c r="CBU81" s="458"/>
      <c r="CBV81" s="458"/>
      <c r="CBW81" s="458"/>
      <c r="CBX81" s="458"/>
      <c r="CBY81" s="458"/>
      <c r="CBZ81" s="458"/>
      <c r="CCA81" s="458"/>
      <c r="CCB81" s="458"/>
      <c r="CCC81" s="458"/>
      <c r="CCD81" s="458"/>
      <c r="CCE81" s="458"/>
      <c r="CCF81" s="458"/>
      <c r="CCG81" s="458"/>
      <c r="CCH81" s="458"/>
      <c r="CCI81" s="458"/>
      <c r="CCJ81" s="458"/>
      <c r="CCK81" s="458"/>
      <c r="CCL81" s="458"/>
      <c r="CCM81" s="458"/>
      <c r="CCN81" s="458"/>
      <c r="CCO81" s="458"/>
      <c r="CCP81" s="458"/>
      <c r="CCQ81" s="458"/>
      <c r="CCR81" s="458"/>
      <c r="CCS81" s="458"/>
      <c r="CCT81" s="458"/>
      <c r="CCU81" s="458"/>
      <c r="CCV81" s="458"/>
      <c r="CCW81" s="458"/>
      <c r="CCX81" s="458"/>
      <c r="CCY81" s="458"/>
      <c r="CCZ81" s="458"/>
      <c r="CDA81" s="458"/>
      <c r="CDB81" s="458"/>
      <c r="CDC81" s="458"/>
      <c r="CDD81" s="458"/>
      <c r="CDE81" s="458"/>
      <c r="CDF81" s="458"/>
      <c r="CDG81" s="458"/>
      <c r="CDH81" s="458"/>
      <c r="CDI81" s="458"/>
      <c r="CDJ81" s="458"/>
      <c r="CDK81" s="458"/>
      <c r="CDL81" s="458"/>
      <c r="CDM81" s="458"/>
      <c r="CDN81" s="458"/>
      <c r="CDO81" s="458"/>
      <c r="CDP81" s="458"/>
      <c r="CDQ81" s="458"/>
      <c r="CDR81" s="458"/>
      <c r="CDS81" s="458"/>
      <c r="CDT81" s="458"/>
      <c r="CDU81" s="458"/>
      <c r="CDV81" s="458"/>
      <c r="CDW81" s="458"/>
      <c r="CDX81" s="458"/>
      <c r="CDY81" s="458"/>
      <c r="CDZ81" s="458"/>
      <c r="CEA81" s="458"/>
      <c r="CEB81" s="458"/>
      <c r="CEC81" s="458"/>
      <c r="CED81" s="458"/>
      <c r="CEE81" s="458"/>
      <c r="CEF81" s="458"/>
      <c r="CEG81" s="458"/>
      <c r="CEH81" s="458"/>
      <c r="CEI81" s="458"/>
      <c r="CEJ81" s="458"/>
      <c r="CEK81" s="458"/>
      <c r="CEL81" s="458"/>
      <c r="CEM81" s="458"/>
      <c r="CEN81" s="458"/>
      <c r="CEO81" s="458"/>
      <c r="CEP81" s="458"/>
      <c r="CEQ81" s="458"/>
      <c r="CER81" s="458"/>
      <c r="CES81" s="458"/>
      <c r="CET81" s="458"/>
      <c r="CEU81" s="458"/>
      <c r="CEV81" s="458"/>
      <c r="CEW81" s="458"/>
      <c r="CEX81" s="458"/>
      <c r="CEY81" s="458"/>
      <c r="CEZ81" s="458"/>
      <c r="CFA81" s="458"/>
      <c r="CFB81" s="458"/>
      <c r="CFC81" s="458"/>
      <c r="CFD81" s="458"/>
      <c r="CFE81" s="458"/>
      <c r="CFF81" s="458"/>
      <c r="CFG81" s="458"/>
      <c r="CFH81" s="458"/>
      <c r="CFI81" s="458"/>
      <c r="CFJ81" s="458"/>
      <c r="CFK81" s="458"/>
      <c r="CFL81" s="458"/>
      <c r="CFM81" s="458"/>
      <c r="CFN81" s="458"/>
      <c r="CFO81" s="458"/>
      <c r="CFP81" s="458"/>
      <c r="CFQ81" s="458"/>
      <c r="CFR81" s="458"/>
      <c r="CFS81" s="458"/>
      <c r="CFT81" s="458"/>
      <c r="CFU81" s="458"/>
      <c r="CFV81" s="458"/>
      <c r="CFW81" s="458"/>
      <c r="CFX81" s="458"/>
      <c r="CFY81" s="458"/>
      <c r="CFZ81" s="458"/>
      <c r="CGA81" s="458"/>
      <c r="CGB81" s="458"/>
      <c r="CGC81" s="458"/>
      <c r="CGD81" s="458"/>
      <c r="CGE81" s="458"/>
      <c r="CGF81" s="458"/>
      <c r="CGG81" s="458"/>
      <c r="CGH81" s="458"/>
      <c r="CGI81" s="458"/>
      <c r="CGJ81" s="458"/>
      <c r="CGK81" s="458"/>
      <c r="CGL81" s="458"/>
      <c r="CGM81" s="458"/>
      <c r="CGN81" s="458"/>
      <c r="CGO81" s="458"/>
      <c r="CGP81" s="458"/>
      <c r="CGQ81" s="458"/>
      <c r="CGR81" s="458"/>
      <c r="CGS81" s="458"/>
      <c r="CGT81" s="458"/>
      <c r="CGU81" s="458"/>
      <c r="CGV81" s="458"/>
      <c r="CGW81" s="458"/>
      <c r="CGX81" s="458"/>
      <c r="CGY81" s="458"/>
      <c r="CGZ81" s="458"/>
      <c r="CHA81" s="458"/>
      <c r="CHB81" s="458"/>
      <c r="CHC81" s="458"/>
      <c r="CHD81" s="458"/>
      <c r="CHE81" s="458"/>
      <c r="CHF81" s="458"/>
      <c r="CHG81" s="458"/>
      <c r="CHH81" s="458"/>
      <c r="CHI81" s="458"/>
      <c r="CHJ81" s="458"/>
      <c r="CHK81" s="458"/>
      <c r="CHL81" s="458"/>
      <c r="CHM81" s="458"/>
      <c r="CHN81" s="458"/>
      <c r="CHO81" s="458"/>
      <c r="CHP81" s="458"/>
      <c r="CHQ81" s="458"/>
      <c r="CHR81" s="458"/>
      <c r="CHS81" s="458"/>
      <c r="CHT81" s="458"/>
      <c r="CHU81" s="458"/>
      <c r="CHV81" s="458"/>
      <c r="CHW81" s="458"/>
      <c r="CHX81" s="458"/>
      <c r="CHY81" s="458"/>
      <c r="CHZ81" s="458"/>
      <c r="CIA81" s="458"/>
      <c r="CIB81" s="458"/>
      <c r="CIC81" s="458"/>
      <c r="CID81" s="458"/>
      <c r="CIE81" s="458"/>
      <c r="CIF81" s="458"/>
      <c r="CIG81" s="458"/>
      <c r="CIH81" s="458"/>
      <c r="CII81" s="458"/>
      <c r="CIJ81" s="458"/>
      <c r="CIK81" s="458"/>
      <c r="CIL81" s="458"/>
      <c r="CIM81" s="458"/>
      <c r="CIN81" s="458"/>
      <c r="CIO81" s="458"/>
      <c r="CIP81" s="458"/>
      <c r="CIQ81" s="458"/>
      <c r="CIR81" s="458"/>
      <c r="CIS81" s="458"/>
      <c r="CIT81" s="458"/>
      <c r="CIU81" s="458"/>
      <c r="CIV81" s="458"/>
      <c r="CIW81" s="458"/>
      <c r="CIX81" s="458"/>
      <c r="CIY81" s="458"/>
      <c r="CIZ81" s="458"/>
      <c r="CJA81" s="458"/>
      <c r="CJB81" s="458"/>
      <c r="CJC81" s="458"/>
      <c r="CJD81" s="458"/>
      <c r="CJE81" s="458"/>
      <c r="CJF81" s="458"/>
      <c r="CJG81" s="458"/>
      <c r="CJH81" s="458"/>
      <c r="CJI81" s="458"/>
      <c r="CJJ81" s="458"/>
      <c r="CJK81" s="458"/>
      <c r="CJL81" s="458"/>
      <c r="CJM81" s="458"/>
      <c r="CJN81" s="458"/>
      <c r="CJO81" s="458"/>
      <c r="CJP81" s="458"/>
      <c r="CJQ81" s="458"/>
      <c r="CJR81" s="458"/>
      <c r="CJS81" s="458"/>
      <c r="CJT81" s="458"/>
      <c r="CJU81" s="458"/>
      <c r="CJV81" s="458"/>
      <c r="CJW81" s="458"/>
      <c r="CJX81" s="458"/>
      <c r="CJY81" s="458"/>
      <c r="CJZ81" s="458"/>
      <c r="CKA81" s="458"/>
      <c r="CKB81" s="458"/>
      <c r="CKC81" s="458"/>
      <c r="CKD81" s="458"/>
      <c r="CKE81" s="458"/>
      <c r="CKF81" s="458"/>
      <c r="CKG81" s="458"/>
      <c r="CKH81" s="458"/>
      <c r="CKI81" s="458"/>
      <c r="CKJ81" s="458"/>
      <c r="CKK81" s="458"/>
      <c r="CKL81" s="458"/>
      <c r="CKM81" s="458"/>
      <c r="CKN81" s="458"/>
      <c r="CKO81" s="458"/>
      <c r="CKP81" s="458"/>
      <c r="CKQ81" s="458"/>
      <c r="CKR81" s="458"/>
      <c r="CKS81" s="458"/>
      <c r="CKT81" s="458"/>
      <c r="CKU81" s="458"/>
      <c r="CKV81" s="458"/>
      <c r="CKW81" s="458"/>
      <c r="CKX81" s="458"/>
      <c r="CKY81" s="458"/>
      <c r="CKZ81" s="458"/>
      <c r="CLA81" s="458"/>
      <c r="CLB81" s="458"/>
      <c r="CLC81" s="458"/>
      <c r="CLD81" s="458"/>
      <c r="CLE81" s="458"/>
      <c r="CLF81" s="458"/>
      <c r="CLG81" s="458"/>
      <c r="CLH81" s="458"/>
      <c r="CLI81" s="458"/>
      <c r="CLJ81" s="458"/>
      <c r="CLK81" s="458"/>
      <c r="CLL81" s="458"/>
      <c r="CLM81" s="458"/>
      <c r="CLN81" s="458"/>
      <c r="CLO81" s="458"/>
      <c r="CLP81" s="458"/>
      <c r="CLQ81" s="458"/>
      <c r="CLR81" s="458"/>
      <c r="CLS81" s="458"/>
      <c r="CLT81" s="458"/>
      <c r="CLU81" s="458"/>
      <c r="CLV81" s="458"/>
      <c r="CLW81" s="458"/>
      <c r="CLX81" s="458"/>
      <c r="CLY81" s="458"/>
      <c r="CLZ81" s="458"/>
      <c r="CMA81" s="458"/>
      <c r="CMB81" s="458"/>
      <c r="CMC81" s="458"/>
      <c r="CMD81" s="458"/>
      <c r="CME81" s="458"/>
      <c r="CMF81" s="458"/>
      <c r="CMG81" s="458"/>
      <c r="CMH81" s="458"/>
      <c r="CMI81" s="458"/>
      <c r="CMJ81" s="458"/>
      <c r="CMK81" s="458"/>
      <c r="CML81" s="458"/>
      <c r="CMM81" s="458"/>
      <c r="CMN81" s="458"/>
      <c r="CMO81" s="458"/>
      <c r="CMP81" s="458"/>
      <c r="CMQ81" s="458"/>
      <c r="CMR81" s="458"/>
      <c r="CMS81" s="458"/>
      <c r="CMT81" s="458"/>
      <c r="CMU81" s="458"/>
      <c r="CMV81" s="458"/>
      <c r="CMW81" s="458"/>
      <c r="CMX81" s="458"/>
      <c r="CMY81" s="458"/>
      <c r="CMZ81" s="458"/>
      <c r="CNA81" s="458"/>
      <c r="CNB81" s="458"/>
      <c r="CNC81" s="458"/>
      <c r="CND81" s="458"/>
      <c r="CNE81" s="458"/>
      <c r="CNF81" s="458"/>
      <c r="CNG81" s="458"/>
      <c r="CNH81" s="458"/>
      <c r="CNI81" s="458"/>
      <c r="CNJ81" s="458"/>
      <c r="CNK81" s="458"/>
      <c r="CNL81" s="458"/>
      <c r="CNM81" s="458"/>
      <c r="CNN81" s="458"/>
      <c r="CNO81" s="458"/>
      <c r="CNP81" s="458"/>
      <c r="CNQ81" s="458"/>
      <c r="CNR81" s="458"/>
      <c r="CNS81" s="458"/>
      <c r="CNT81" s="458"/>
      <c r="CNU81" s="458"/>
      <c r="CNV81" s="458"/>
      <c r="CNW81" s="458"/>
      <c r="CNX81" s="458"/>
      <c r="CNY81" s="458"/>
      <c r="CNZ81" s="458"/>
      <c r="COA81" s="458"/>
      <c r="COB81" s="458"/>
      <c r="COC81" s="458"/>
      <c r="COD81" s="458"/>
      <c r="COE81" s="458"/>
      <c r="COF81" s="458"/>
      <c r="COG81" s="458"/>
      <c r="COH81" s="458"/>
      <c r="COI81" s="458"/>
      <c r="COJ81" s="458"/>
      <c r="COK81" s="458"/>
      <c r="COL81" s="458"/>
      <c r="COM81" s="458"/>
      <c r="CON81" s="458"/>
      <c r="COO81" s="458"/>
      <c r="COP81" s="458"/>
      <c r="COQ81" s="458"/>
      <c r="COR81" s="458"/>
      <c r="COS81" s="458"/>
      <c r="COT81" s="458"/>
      <c r="COU81" s="458"/>
      <c r="COV81" s="458"/>
      <c r="COW81" s="458"/>
      <c r="COX81" s="458"/>
      <c r="COY81" s="458"/>
      <c r="COZ81" s="458"/>
      <c r="CPA81" s="458"/>
      <c r="CPB81" s="458"/>
      <c r="CPC81" s="458"/>
      <c r="CPD81" s="458"/>
      <c r="CPE81" s="458"/>
      <c r="CPF81" s="458"/>
      <c r="CPG81" s="458"/>
      <c r="CPH81" s="458"/>
      <c r="CPI81" s="458"/>
      <c r="CPJ81" s="458"/>
      <c r="CPK81" s="458"/>
      <c r="CPL81" s="458"/>
      <c r="CPM81" s="458"/>
      <c r="CPN81" s="458"/>
      <c r="CPO81" s="458"/>
      <c r="CPP81" s="458"/>
      <c r="CPQ81" s="458"/>
      <c r="CPR81" s="458"/>
      <c r="CPS81" s="458"/>
      <c r="CPT81" s="458"/>
      <c r="CPU81" s="458"/>
      <c r="CPV81" s="458"/>
      <c r="CPW81" s="458"/>
      <c r="CPX81" s="458"/>
      <c r="CPY81" s="458"/>
      <c r="CPZ81" s="458"/>
      <c r="CQA81" s="458"/>
      <c r="CQB81" s="458"/>
      <c r="CQC81" s="458"/>
      <c r="CQD81" s="458"/>
      <c r="CQE81" s="458"/>
      <c r="CQF81" s="458"/>
      <c r="CQG81" s="458"/>
      <c r="CQH81" s="458"/>
      <c r="CQI81" s="458"/>
      <c r="CQJ81" s="458"/>
      <c r="CQK81" s="458"/>
      <c r="CQL81" s="458"/>
      <c r="CQM81" s="458"/>
      <c r="CQN81" s="458"/>
      <c r="CQO81" s="458"/>
      <c r="CQP81" s="458"/>
      <c r="CQQ81" s="458"/>
      <c r="CQR81" s="458"/>
      <c r="CQS81" s="458"/>
      <c r="CQT81" s="458"/>
      <c r="CQU81" s="458"/>
      <c r="CQV81" s="458"/>
      <c r="CQW81" s="458"/>
      <c r="CQX81" s="458"/>
      <c r="CQY81" s="458"/>
      <c r="CQZ81" s="458"/>
      <c r="CRA81" s="458"/>
      <c r="CRB81" s="458"/>
      <c r="CRC81" s="458"/>
      <c r="CRD81" s="458"/>
      <c r="CRE81" s="458"/>
      <c r="CRF81" s="458"/>
      <c r="CRG81" s="458"/>
      <c r="CRH81" s="458"/>
      <c r="CRI81" s="458"/>
      <c r="CRJ81" s="458"/>
      <c r="CRK81" s="458"/>
      <c r="CRL81" s="458"/>
      <c r="CRM81" s="458"/>
      <c r="CRN81" s="458"/>
      <c r="CRO81" s="458"/>
      <c r="CRP81" s="458"/>
      <c r="CRQ81" s="458"/>
      <c r="CRR81" s="458"/>
      <c r="CRS81" s="458"/>
      <c r="CRT81" s="458"/>
      <c r="CRU81" s="458"/>
      <c r="CRV81" s="458"/>
      <c r="CRW81" s="458"/>
      <c r="CRX81" s="458"/>
      <c r="CRY81" s="458"/>
      <c r="CRZ81" s="458"/>
      <c r="CSA81" s="458"/>
      <c r="CSB81" s="458"/>
      <c r="CSC81" s="458"/>
      <c r="CSD81" s="458"/>
      <c r="CSE81" s="458"/>
      <c r="CSF81" s="458"/>
      <c r="CSG81" s="458"/>
      <c r="CSH81" s="458"/>
      <c r="CSI81" s="458"/>
      <c r="CSJ81" s="458"/>
      <c r="CSK81" s="458"/>
      <c r="CSL81" s="458"/>
      <c r="CSM81" s="458"/>
      <c r="CSN81" s="458"/>
      <c r="CSO81" s="458"/>
      <c r="CSP81" s="458"/>
      <c r="CSQ81" s="458"/>
      <c r="CSR81" s="458"/>
      <c r="CSS81" s="458"/>
      <c r="CST81" s="458"/>
      <c r="CSU81" s="458"/>
      <c r="CSV81" s="458"/>
      <c r="CSW81" s="458"/>
      <c r="CSX81" s="458"/>
      <c r="CSY81" s="458"/>
      <c r="CSZ81" s="458"/>
      <c r="CTA81" s="458"/>
      <c r="CTB81" s="458"/>
      <c r="CTC81" s="458"/>
      <c r="CTD81" s="458"/>
      <c r="CTE81" s="458"/>
      <c r="CTF81" s="458"/>
      <c r="CTG81" s="458"/>
      <c r="CTH81" s="458"/>
      <c r="CTI81" s="458"/>
      <c r="CTJ81" s="458"/>
      <c r="CTK81" s="458"/>
      <c r="CTL81" s="458"/>
      <c r="CTM81" s="458"/>
      <c r="CTN81" s="458"/>
      <c r="CTO81" s="458"/>
      <c r="CTP81" s="458"/>
      <c r="CTQ81" s="458"/>
      <c r="CTR81" s="458"/>
      <c r="CTS81" s="458"/>
      <c r="CTT81" s="458"/>
      <c r="CTU81" s="458"/>
      <c r="CTV81" s="458"/>
      <c r="CTW81" s="458"/>
      <c r="CTX81" s="458"/>
      <c r="CTY81" s="458"/>
      <c r="CTZ81" s="458"/>
      <c r="CUA81" s="458"/>
      <c r="CUB81" s="458"/>
      <c r="CUC81" s="458"/>
      <c r="CUD81" s="458"/>
      <c r="CUE81" s="458"/>
      <c r="CUF81" s="458"/>
      <c r="CUG81" s="458"/>
      <c r="CUH81" s="458"/>
      <c r="CUI81" s="458"/>
      <c r="CUJ81" s="458"/>
      <c r="CUK81" s="458"/>
      <c r="CUL81" s="458"/>
      <c r="CUM81" s="458"/>
      <c r="CUN81" s="458"/>
      <c r="CUO81" s="458"/>
      <c r="CUP81" s="458"/>
      <c r="CUQ81" s="458"/>
      <c r="CUR81" s="458"/>
      <c r="CUS81" s="458"/>
      <c r="CUT81" s="458"/>
      <c r="CUU81" s="458"/>
      <c r="CUV81" s="458"/>
      <c r="CUW81" s="458"/>
      <c r="CUX81" s="458"/>
      <c r="CUY81" s="458"/>
      <c r="CUZ81" s="458"/>
      <c r="CVA81" s="458"/>
      <c r="CVB81" s="458"/>
      <c r="CVC81" s="458"/>
      <c r="CVD81" s="458"/>
      <c r="CVE81" s="458"/>
      <c r="CVF81" s="458"/>
      <c r="CVG81" s="458"/>
      <c r="CVH81" s="458"/>
      <c r="CVI81" s="458"/>
      <c r="CVJ81" s="458"/>
      <c r="CVK81" s="458"/>
      <c r="CVL81" s="458"/>
      <c r="CVM81" s="458"/>
      <c r="CVN81" s="458"/>
      <c r="CVO81" s="458"/>
      <c r="CVP81" s="458"/>
      <c r="CVQ81" s="458"/>
      <c r="CVR81" s="458"/>
      <c r="CVS81" s="458"/>
      <c r="CVT81" s="458"/>
      <c r="CVU81" s="458"/>
      <c r="CVV81" s="458"/>
      <c r="CVW81" s="458"/>
      <c r="CVX81" s="458"/>
      <c r="CVY81" s="458"/>
      <c r="CVZ81" s="458"/>
      <c r="CWA81" s="458"/>
      <c r="CWB81" s="458"/>
      <c r="CWC81" s="458"/>
      <c r="CWD81" s="458"/>
      <c r="CWE81" s="458"/>
      <c r="CWF81" s="458"/>
      <c r="CWG81" s="458"/>
      <c r="CWH81" s="458"/>
      <c r="CWI81" s="458"/>
      <c r="CWJ81" s="458"/>
      <c r="CWK81" s="458"/>
      <c r="CWL81" s="458"/>
      <c r="CWM81" s="458"/>
      <c r="CWN81" s="458"/>
      <c r="CWO81" s="458"/>
      <c r="CWP81" s="458"/>
      <c r="CWQ81" s="458"/>
      <c r="CWR81" s="458"/>
      <c r="CWS81" s="458"/>
      <c r="CWT81" s="458"/>
      <c r="CWU81" s="458"/>
      <c r="CWV81" s="458"/>
      <c r="CWW81" s="458"/>
      <c r="CWX81" s="458"/>
      <c r="CWY81" s="458"/>
      <c r="CWZ81" s="458"/>
      <c r="CXA81" s="458"/>
      <c r="CXB81" s="458"/>
      <c r="CXC81" s="458"/>
      <c r="CXD81" s="458"/>
      <c r="CXE81" s="458"/>
      <c r="CXF81" s="458"/>
      <c r="CXG81" s="458"/>
      <c r="CXH81" s="458"/>
      <c r="CXI81" s="458"/>
      <c r="CXJ81" s="458"/>
      <c r="CXK81" s="458"/>
      <c r="CXL81" s="458"/>
      <c r="CXM81" s="458"/>
      <c r="CXN81" s="458"/>
      <c r="CXO81" s="458"/>
      <c r="CXP81" s="458"/>
      <c r="CXQ81" s="458"/>
      <c r="CXR81" s="458"/>
      <c r="CXS81" s="458"/>
      <c r="CXT81" s="458"/>
      <c r="CXU81" s="458"/>
      <c r="CXV81" s="458"/>
      <c r="CXW81" s="458"/>
      <c r="CXX81" s="458"/>
      <c r="CXY81" s="458"/>
      <c r="CXZ81" s="458"/>
      <c r="CYA81" s="458"/>
      <c r="CYB81" s="458"/>
      <c r="CYC81" s="458"/>
      <c r="CYD81" s="458"/>
      <c r="CYE81" s="458"/>
      <c r="CYF81" s="458"/>
      <c r="CYG81" s="458"/>
      <c r="CYH81" s="458"/>
      <c r="CYI81" s="458"/>
      <c r="CYJ81" s="458"/>
      <c r="CYK81" s="458"/>
      <c r="CYL81" s="458"/>
      <c r="CYM81" s="458"/>
      <c r="CYN81" s="458"/>
      <c r="CYO81" s="458"/>
      <c r="CYP81" s="458"/>
      <c r="CYQ81" s="458"/>
      <c r="CYR81" s="458"/>
      <c r="CYS81" s="458"/>
      <c r="CYT81" s="458"/>
      <c r="CYU81" s="458"/>
      <c r="CYV81" s="458"/>
      <c r="CYW81" s="458"/>
      <c r="CYX81" s="458"/>
      <c r="CYY81" s="458"/>
      <c r="CYZ81" s="458"/>
      <c r="CZA81" s="458"/>
      <c r="CZB81" s="458"/>
      <c r="CZC81" s="458"/>
      <c r="CZD81" s="458"/>
      <c r="CZE81" s="458"/>
      <c r="CZF81" s="458"/>
      <c r="CZG81" s="458"/>
      <c r="CZH81" s="458"/>
      <c r="CZI81" s="458"/>
      <c r="CZJ81" s="458"/>
      <c r="CZK81" s="458"/>
      <c r="CZL81" s="458"/>
      <c r="CZM81" s="458"/>
      <c r="CZN81" s="458"/>
      <c r="CZO81" s="458"/>
      <c r="CZP81" s="458"/>
      <c r="CZQ81" s="458"/>
      <c r="CZR81" s="458"/>
      <c r="CZS81" s="458"/>
      <c r="CZT81" s="458"/>
      <c r="CZU81" s="458"/>
      <c r="CZV81" s="458"/>
      <c r="CZW81" s="458"/>
      <c r="CZX81" s="458"/>
      <c r="CZY81" s="458"/>
      <c r="CZZ81" s="458"/>
      <c r="DAA81" s="458"/>
      <c r="DAB81" s="458"/>
      <c r="DAC81" s="458"/>
      <c r="DAD81" s="458"/>
      <c r="DAE81" s="458"/>
      <c r="DAF81" s="458"/>
      <c r="DAG81" s="458"/>
      <c r="DAH81" s="458"/>
      <c r="DAI81" s="458"/>
      <c r="DAJ81" s="458"/>
      <c r="DAK81" s="458"/>
      <c r="DAL81" s="458"/>
      <c r="DAM81" s="458"/>
      <c r="DAN81" s="458"/>
      <c r="DAO81" s="458"/>
      <c r="DAP81" s="458"/>
      <c r="DAQ81" s="458"/>
      <c r="DAR81" s="458"/>
      <c r="DAS81" s="458"/>
      <c r="DAT81" s="458"/>
      <c r="DAU81" s="458"/>
      <c r="DAV81" s="458"/>
      <c r="DAW81" s="458"/>
      <c r="DAX81" s="458"/>
      <c r="DAY81" s="458"/>
      <c r="DAZ81" s="458"/>
      <c r="DBA81" s="458"/>
      <c r="DBB81" s="458"/>
      <c r="DBC81" s="458"/>
      <c r="DBD81" s="458"/>
      <c r="DBE81" s="458"/>
      <c r="DBF81" s="458"/>
      <c r="DBG81" s="458"/>
      <c r="DBH81" s="458"/>
      <c r="DBI81" s="458"/>
      <c r="DBJ81" s="458"/>
      <c r="DBK81" s="458"/>
      <c r="DBL81" s="458"/>
      <c r="DBM81" s="458"/>
      <c r="DBN81" s="458"/>
      <c r="DBO81" s="458"/>
      <c r="DBP81" s="458"/>
      <c r="DBQ81" s="458"/>
      <c r="DBR81" s="458"/>
      <c r="DBS81" s="458"/>
      <c r="DBT81" s="458"/>
      <c r="DBU81" s="458"/>
      <c r="DBV81" s="458"/>
      <c r="DBW81" s="458"/>
      <c r="DBX81" s="458"/>
      <c r="DBY81" s="458"/>
      <c r="DBZ81" s="458"/>
      <c r="DCA81" s="458"/>
      <c r="DCB81" s="458"/>
      <c r="DCC81" s="458"/>
      <c r="DCD81" s="458"/>
      <c r="DCE81" s="458"/>
      <c r="DCF81" s="458"/>
      <c r="DCG81" s="458"/>
      <c r="DCH81" s="458"/>
      <c r="DCI81" s="458"/>
      <c r="DCJ81" s="458"/>
      <c r="DCK81" s="458"/>
      <c r="DCL81" s="458"/>
      <c r="DCM81" s="458"/>
      <c r="DCN81" s="458"/>
      <c r="DCO81" s="458"/>
      <c r="DCP81" s="458"/>
      <c r="DCQ81" s="458"/>
      <c r="DCR81" s="458"/>
      <c r="DCS81" s="458"/>
      <c r="DCT81" s="458"/>
      <c r="DCU81" s="458"/>
      <c r="DCV81" s="458"/>
      <c r="DCW81" s="458"/>
      <c r="DCX81" s="458"/>
      <c r="DCY81" s="458"/>
      <c r="DCZ81" s="458"/>
      <c r="DDA81" s="458"/>
      <c r="DDB81" s="458"/>
      <c r="DDC81" s="458"/>
      <c r="DDD81" s="458"/>
      <c r="DDE81" s="458"/>
      <c r="DDF81" s="458"/>
      <c r="DDG81" s="458"/>
      <c r="DDH81" s="458"/>
      <c r="DDI81" s="458"/>
      <c r="DDJ81" s="458"/>
      <c r="DDK81" s="458"/>
      <c r="DDL81" s="458"/>
      <c r="DDM81" s="458"/>
      <c r="DDN81" s="458"/>
      <c r="DDO81" s="458"/>
      <c r="DDP81" s="458"/>
      <c r="DDQ81" s="458"/>
      <c r="DDR81" s="458"/>
      <c r="DDS81" s="458"/>
      <c r="DDT81" s="458"/>
      <c r="DDU81" s="458"/>
      <c r="DDV81" s="458"/>
      <c r="DDW81" s="458"/>
      <c r="DDX81" s="458"/>
      <c r="DDY81" s="458"/>
      <c r="DDZ81" s="458"/>
      <c r="DEA81" s="458"/>
      <c r="DEB81" s="458"/>
      <c r="DEC81" s="458"/>
      <c r="DED81" s="458"/>
      <c r="DEE81" s="458"/>
      <c r="DEF81" s="458"/>
      <c r="DEG81" s="458"/>
      <c r="DEH81" s="458"/>
      <c r="DEI81" s="458"/>
      <c r="DEJ81" s="458"/>
      <c r="DEK81" s="458"/>
      <c r="DEL81" s="458"/>
      <c r="DEM81" s="458"/>
      <c r="DEN81" s="458"/>
      <c r="DEO81" s="458"/>
      <c r="DEP81" s="458"/>
      <c r="DEQ81" s="458"/>
      <c r="DER81" s="458"/>
      <c r="DES81" s="458"/>
      <c r="DET81" s="458"/>
      <c r="DEU81" s="458"/>
      <c r="DEV81" s="458"/>
      <c r="DEW81" s="458"/>
      <c r="DEX81" s="458"/>
      <c r="DEY81" s="458"/>
      <c r="DEZ81" s="458"/>
      <c r="DFA81" s="458"/>
      <c r="DFB81" s="458"/>
      <c r="DFC81" s="458"/>
      <c r="DFD81" s="458"/>
      <c r="DFE81" s="458"/>
      <c r="DFF81" s="458"/>
      <c r="DFG81" s="458"/>
      <c r="DFH81" s="458"/>
      <c r="DFI81" s="458"/>
      <c r="DFJ81" s="458"/>
      <c r="DFK81" s="458"/>
      <c r="DFL81" s="458"/>
      <c r="DFM81" s="458"/>
      <c r="DFN81" s="458"/>
      <c r="DFO81" s="458"/>
      <c r="DFP81" s="458"/>
      <c r="DFQ81" s="458"/>
      <c r="DFR81" s="458"/>
      <c r="DFS81" s="458"/>
      <c r="DFT81" s="458"/>
      <c r="DFU81" s="458"/>
      <c r="DFV81" s="458"/>
      <c r="DFW81" s="458"/>
      <c r="DFX81" s="458"/>
      <c r="DFY81" s="458"/>
      <c r="DFZ81" s="458"/>
      <c r="DGA81" s="458"/>
      <c r="DGB81" s="458"/>
      <c r="DGC81" s="458"/>
      <c r="DGD81" s="458"/>
      <c r="DGE81" s="458"/>
      <c r="DGF81" s="458"/>
      <c r="DGG81" s="458"/>
      <c r="DGH81" s="458"/>
      <c r="DGI81" s="458"/>
      <c r="DGJ81" s="458"/>
      <c r="DGK81" s="458"/>
      <c r="DGL81" s="458"/>
      <c r="DGM81" s="458"/>
      <c r="DGN81" s="458"/>
      <c r="DGO81" s="458"/>
      <c r="DGP81" s="458"/>
      <c r="DGQ81" s="458"/>
      <c r="DGR81" s="458"/>
      <c r="DGS81" s="458"/>
      <c r="DGT81" s="458"/>
      <c r="DGU81" s="458"/>
      <c r="DGV81" s="458"/>
      <c r="DGW81" s="458"/>
      <c r="DGX81" s="458"/>
      <c r="DGY81" s="458"/>
      <c r="DGZ81" s="458"/>
      <c r="DHA81" s="458"/>
      <c r="DHB81" s="458"/>
      <c r="DHC81" s="458"/>
      <c r="DHD81" s="458"/>
      <c r="DHE81" s="458"/>
      <c r="DHF81" s="458"/>
      <c r="DHG81" s="458"/>
      <c r="DHH81" s="458"/>
      <c r="DHI81" s="458"/>
      <c r="DHJ81" s="458"/>
      <c r="DHK81" s="458"/>
      <c r="DHL81" s="458"/>
      <c r="DHM81" s="458"/>
      <c r="DHN81" s="458"/>
      <c r="DHO81" s="458"/>
      <c r="DHP81" s="458"/>
      <c r="DHQ81" s="458"/>
      <c r="DHR81" s="458"/>
      <c r="DHS81" s="458"/>
      <c r="DHT81" s="458"/>
      <c r="DHU81" s="458"/>
      <c r="DHV81" s="458"/>
      <c r="DHW81" s="458"/>
      <c r="DHX81" s="458"/>
      <c r="DHY81" s="458"/>
      <c r="DHZ81" s="458"/>
      <c r="DIA81" s="458"/>
      <c r="DIB81" s="458"/>
      <c r="DIC81" s="458"/>
      <c r="DID81" s="458"/>
      <c r="DIE81" s="458"/>
      <c r="DIF81" s="458"/>
      <c r="DIG81" s="458"/>
      <c r="DIH81" s="458"/>
      <c r="DII81" s="458"/>
      <c r="DIJ81" s="458"/>
      <c r="DIK81" s="458"/>
      <c r="DIL81" s="458"/>
      <c r="DIM81" s="458"/>
      <c r="DIN81" s="458"/>
      <c r="DIO81" s="458"/>
      <c r="DIP81" s="458"/>
      <c r="DIQ81" s="458"/>
      <c r="DIR81" s="458"/>
      <c r="DIS81" s="458"/>
      <c r="DIT81" s="458"/>
      <c r="DIU81" s="458"/>
      <c r="DIV81" s="458"/>
      <c r="DIW81" s="458"/>
      <c r="DIX81" s="458"/>
      <c r="DIY81" s="458"/>
      <c r="DIZ81" s="458"/>
      <c r="DJA81" s="458"/>
      <c r="DJB81" s="458"/>
      <c r="DJC81" s="458"/>
      <c r="DJD81" s="458"/>
      <c r="DJE81" s="458"/>
      <c r="DJF81" s="458"/>
      <c r="DJG81" s="458"/>
      <c r="DJH81" s="458"/>
      <c r="DJI81" s="458"/>
      <c r="DJJ81" s="458"/>
      <c r="DJK81" s="458"/>
      <c r="DJL81" s="458"/>
      <c r="DJM81" s="458"/>
      <c r="DJN81" s="458"/>
      <c r="DJO81" s="458"/>
      <c r="DJP81" s="458"/>
      <c r="DJQ81" s="458"/>
      <c r="DJR81" s="458"/>
      <c r="DJS81" s="458"/>
      <c r="DJT81" s="458"/>
      <c r="DJU81" s="458"/>
      <c r="DJV81" s="458"/>
      <c r="DJW81" s="458"/>
      <c r="DJX81" s="458"/>
      <c r="DJY81" s="458"/>
      <c r="DJZ81" s="458"/>
      <c r="DKA81" s="458"/>
      <c r="DKB81" s="458"/>
      <c r="DKC81" s="458"/>
      <c r="DKD81" s="458"/>
      <c r="DKE81" s="458"/>
      <c r="DKF81" s="458"/>
      <c r="DKG81" s="458"/>
      <c r="DKH81" s="458"/>
      <c r="DKI81" s="458"/>
      <c r="DKJ81" s="458"/>
      <c r="DKK81" s="458"/>
      <c r="DKL81" s="458"/>
      <c r="DKM81" s="458"/>
      <c r="DKN81" s="458"/>
      <c r="DKO81" s="458"/>
      <c r="DKP81" s="458"/>
      <c r="DKQ81" s="458"/>
      <c r="DKR81" s="458"/>
      <c r="DKS81" s="458"/>
      <c r="DKT81" s="458"/>
      <c r="DKU81" s="458"/>
      <c r="DKV81" s="458"/>
      <c r="DKW81" s="458"/>
      <c r="DKX81" s="458"/>
      <c r="DKY81" s="458"/>
      <c r="DKZ81" s="458"/>
      <c r="DLA81" s="458"/>
      <c r="DLB81" s="458"/>
      <c r="DLC81" s="458"/>
      <c r="DLD81" s="458"/>
      <c r="DLE81" s="458"/>
      <c r="DLF81" s="458"/>
      <c r="DLG81" s="458"/>
      <c r="DLH81" s="458"/>
      <c r="DLI81" s="458"/>
      <c r="DLJ81" s="458"/>
      <c r="DLK81" s="458"/>
      <c r="DLL81" s="458"/>
      <c r="DLM81" s="458"/>
      <c r="DLN81" s="458"/>
      <c r="DLO81" s="458"/>
      <c r="DLP81" s="458"/>
      <c r="DLQ81" s="458"/>
      <c r="DLR81" s="458"/>
      <c r="DLS81" s="458"/>
      <c r="DLT81" s="458"/>
      <c r="DLU81" s="458"/>
      <c r="DLV81" s="458"/>
      <c r="DLW81" s="458"/>
      <c r="DLX81" s="458"/>
      <c r="DLY81" s="458"/>
      <c r="DLZ81" s="458"/>
      <c r="DMA81" s="458"/>
      <c r="DMB81" s="458"/>
      <c r="DMC81" s="458"/>
      <c r="DMD81" s="458"/>
      <c r="DME81" s="458"/>
      <c r="DMF81" s="458"/>
      <c r="DMG81" s="458"/>
      <c r="DMH81" s="458"/>
      <c r="DMI81" s="458"/>
      <c r="DMJ81" s="458"/>
      <c r="DMK81" s="458"/>
      <c r="DML81" s="458"/>
      <c r="DMM81" s="458"/>
      <c r="DMN81" s="458"/>
      <c r="DMO81" s="458"/>
      <c r="DMP81" s="458"/>
      <c r="DMQ81" s="458"/>
      <c r="DMR81" s="458"/>
      <c r="DMS81" s="458"/>
      <c r="DMT81" s="458"/>
      <c r="DMU81" s="458"/>
      <c r="DMV81" s="458"/>
      <c r="DMW81" s="458"/>
      <c r="DMX81" s="458"/>
      <c r="DMY81" s="458"/>
      <c r="DMZ81" s="458"/>
      <c r="DNA81" s="458"/>
      <c r="DNB81" s="458"/>
      <c r="DNC81" s="458"/>
      <c r="DND81" s="458"/>
      <c r="DNE81" s="458"/>
      <c r="DNF81" s="458"/>
      <c r="DNG81" s="458"/>
      <c r="DNH81" s="458"/>
      <c r="DNI81" s="458"/>
      <c r="DNJ81" s="458"/>
      <c r="DNK81" s="458"/>
      <c r="DNL81" s="458"/>
      <c r="DNM81" s="458"/>
      <c r="DNN81" s="458"/>
      <c r="DNO81" s="458"/>
      <c r="DNP81" s="458"/>
      <c r="DNQ81" s="458"/>
      <c r="DNR81" s="458"/>
      <c r="DNS81" s="458"/>
      <c r="DNT81" s="458"/>
      <c r="DNU81" s="458"/>
      <c r="DNV81" s="458"/>
      <c r="DNW81" s="458"/>
      <c r="DNX81" s="458"/>
      <c r="DNY81" s="458"/>
      <c r="DNZ81" s="458"/>
      <c r="DOA81" s="458"/>
      <c r="DOB81" s="458"/>
      <c r="DOC81" s="458"/>
      <c r="DOD81" s="458"/>
      <c r="DOE81" s="458"/>
      <c r="DOF81" s="458"/>
      <c r="DOG81" s="458"/>
      <c r="DOH81" s="458"/>
      <c r="DOI81" s="458"/>
      <c r="DOJ81" s="458"/>
      <c r="DOK81" s="458"/>
      <c r="DOL81" s="458"/>
      <c r="DOM81" s="458"/>
      <c r="DON81" s="458"/>
      <c r="DOO81" s="458"/>
      <c r="DOP81" s="458"/>
      <c r="DOQ81" s="458"/>
      <c r="DOR81" s="458"/>
      <c r="DOS81" s="458"/>
      <c r="DOT81" s="458"/>
      <c r="DOU81" s="458"/>
      <c r="DOV81" s="458"/>
      <c r="DOW81" s="458"/>
      <c r="DOX81" s="458"/>
      <c r="DOY81" s="458"/>
      <c r="DOZ81" s="458"/>
      <c r="DPA81" s="458"/>
      <c r="DPB81" s="458"/>
      <c r="DPC81" s="458"/>
      <c r="DPD81" s="458"/>
      <c r="DPE81" s="458"/>
      <c r="DPF81" s="458"/>
      <c r="DPG81" s="458"/>
      <c r="DPH81" s="458"/>
      <c r="DPI81" s="458"/>
      <c r="DPJ81" s="458"/>
      <c r="DPK81" s="458"/>
      <c r="DPL81" s="458"/>
      <c r="DPM81" s="458"/>
      <c r="DPN81" s="458"/>
      <c r="DPO81" s="458"/>
      <c r="DPP81" s="458"/>
      <c r="DPQ81" s="458"/>
      <c r="DPR81" s="458"/>
      <c r="DPS81" s="458"/>
      <c r="DPT81" s="458"/>
      <c r="DPU81" s="458"/>
      <c r="DPV81" s="458"/>
      <c r="DPW81" s="458"/>
      <c r="DPX81" s="458"/>
      <c r="DPY81" s="458"/>
      <c r="DPZ81" s="458"/>
      <c r="DQA81" s="458"/>
      <c r="DQB81" s="458"/>
      <c r="DQC81" s="458"/>
      <c r="DQD81" s="458"/>
      <c r="DQE81" s="458"/>
      <c r="DQF81" s="458"/>
      <c r="DQG81" s="458"/>
      <c r="DQH81" s="458"/>
      <c r="DQI81" s="458"/>
      <c r="DQJ81" s="458"/>
      <c r="DQK81" s="458"/>
      <c r="DQL81" s="458"/>
      <c r="DQM81" s="458"/>
      <c r="DQN81" s="458"/>
      <c r="DQO81" s="458"/>
      <c r="DQP81" s="458"/>
      <c r="DQQ81" s="458"/>
      <c r="DQR81" s="458"/>
      <c r="DQS81" s="458"/>
      <c r="DQT81" s="458"/>
      <c r="DQU81" s="458"/>
      <c r="DQV81" s="458"/>
      <c r="DQW81" s="458"/>
      <c r="DQX81" s="458"/>
      <c r="DQY81" s="458"/>
      <c r="DQZ81" s="458"/>
      <c r="DRA81" s="458"/>
      <c r="DRB81" s="458"/>
      <c r="DRC81" s="458"/>
      <c r="DRD81" s="458"/>
      <c r="DRE81" s="458"/>
      <c r="DRF81" s="458"/>
      <c r="DRG81" s="458"/>
      <c r="DRH81" s="458"/>
      <c r="DRI81" s="458"/>
      <c r="DRJ81" s="458"/>
      <c r="DRK81" s="458"/>
      <c r="DRL81" s="458"/>
      <c r="DRM81" s="458"/>
      <c r="DRN81" s="458"/>
      <c r="DRO81" s="458"/>
      <c r="DRP81" s="458"/>
      <c r="DRQ81" s="458"/>
      <c r="DRR81" s="458"/>
      <c r="DRS81" s="458"/>
      <c r="DRT81" s="458"/>
      <c r="DRU81" s="458"/>
      <c r="DRV81" s="458"/>
      <c r="DRW81" s="458"/>
      <c r="DRX81" s="458"/>
      <c r="DRY81" s="458"/>
      <c r="DRZ81" s="458"/>
      <c r="DSA81" s="458"/>
      <c r="DSB81" s="458"/>
      <c r="DSC81" s="458"/>
      <c r="DSD81" s="458"/>
      <c r="DSE81" s="458"/>
      <c r="DSF81" s="458"/>
      <c r="DSG81" s="458"/>
      <c r="DSH81" s="458"/>
      <c r="DSI81" s="458"/>
      <c r="DSJ81" s="458"/>
      <c r="DSK81" s="458"/>
      <c r="DSL81" s="458"/>
      <c r="DSM81" s="458"/>
      <c r="DSN81" s="458"/>
      <c r="DSO81" s="458"/>
      <c r="DSP81" s="458"/>
      <c r="DSQ81" s="458"/>
      <c r="DSR81" s="458"/>
      <c r="DSS81" s="458"/>
      <c r="DST81" s="458"/>
      <c r="DSU81" s="458"/>
      <c r="DSV81" s="458"/>
      <c r="DSW81" s="458"/>
      <c r="DSX81" s="458"/>
      <c r="DSY81" s="458"/>
      <c r="DSZ81" s="458"/>
      <c r="DTA81" s="458"/>
      <c r="DTB81" s="458"/>
      <c r="DTC81" s="458"/>
      <c r="DTD81" s="458"/>
      <c r="DTE81" s="458"/>
      <c r="DTF81" s="458"/>
      <c r="DTG81" s="458"/>
      <c r="DTH81" s="458"/>
      <c r="DTI81" s="458"/>
      <c r="DTJ81" s="458"/>
      <c r="DTK81" s="458"/>
      <c r="DTL81" s="458"/>
      <c r="DTM81" s="458"/>
      <c r="DTN81" s="458"/>
      <c r="DTO81" s="458"/>
      <c r="DTP81" s="458"/>
      <c r="DTQ81" s="458"/>
      <c r="DTR81" s="458"/>
      <c r="DTS81" s="458"/>
      <c r="DTT81" s="458"/>
      <c r="DTU81" s="458"/>
      <c r="DTV81" s="458"/>
      <c r="DTW81" s="458"/>
      <c r="DTX81" s="458"/>
      <c r="DTY81" s="458"/>
      <c r="DTZ81" s="458"/>
      <c r="DUA81" s="458"/>
      <c r="DUB81" s="458"/>
      <c r="DUC81" s="458"/>
      <c r="DUD81" s="458"/>
      <c r="DUE81" s="458"/>
      <c r="DUF81" s="458"/>
      <c r="DUG81" s="458"/>
      <c r="DUH81" s="458"/>
      <c r="DUI81" s="458"/>
      <c r="DUJ81" s="458"/>
      <c r="DUK81" s="458"/>
      <c r="DUL81" s="458"/>
      <c r="DUM81" s="458"/>
      <c r="DUN81" s="458"/>
      <c r="DUO81" s="458"/>
      <c r="DUP81" s="458"/>
      <c r="DUQ81" s="458"/>
      <c r="DUR81" s="458"/>
      <c r="DUS81" s="458"/>
      <c r="DUT81" s="458"/>
      <c r="DUU81" s="458"/>
      <c r="DUV81" s="458"/>
      <c r="DUW81" s="458"/>
      <c r="DUX81" s="458"/>
      <c r="DUY81" s="458"/>
      <c r="DUZ81" s="458"/>
      <c r="DVA81" s="458"/>
      <c r="DVB81" s="458"/>
      <c r="DVC81" s="458"/>
      <c r="DVD81" s="458"/>
      <c r="DVE81" s="458"/>
      <c r="DVF81" s="458"/>
      <c r="DVG81" s="458"/>
      <c r="DVH81" s="458"/>
      <c r="DVI81" s="458"/>
      <c r="DVJ81" s="458"/>
      <c r="DVK81" s="458"/>
      <c r="DVL81" s="458"/>
      <c r="DVM81" s="458"/>
      <c r="DVN81" s="458"/>
      <c r="DVO81" s="458"/>
      <c r="DVP81" s="458"/>
      <c r="DVQ81" s="458"/>
      <c r="DVR81" s="458"/>
      <c r="DVS81" s="458"/>
      <c r="DVT81" s="458"/>
      <c r="DVU81" s="458"/>
      <c r="DVV81" s="458"/>
      <c r="DVW81" s="458"/>
      <c r="DVX81" s="458"/>
      <c r="DVY81" s="458"/>
      <c r="DVZ81" s="458"/>
      <c r="DWA81" s="458"/>
      <c r="DWB81" s="458"/>
      <c r="DWC81" s="458"/>
      <c r="DWD81" s="458"/>
      <c r="DWE81" s="458"/>
      <c r="DWF81" s="458"/>
      <c r="DWG81" s="458"/>
      <c r="DWH81" s="458"/>
      <c r="DWI81" s="458"/>
      <c r="DWJ81" s="458"/>
      <c r="DWK81" s="458"/>
      <c r="DWL81" s="458"/>
      <c r="DWM81" s="458"/>
      <c r="DWN81" s="458"/>
      <c r="DWO81" s="458"/>
      <c r="DWP81" s="458"/>
      <c r="DWQ81" s="458"/>
      <c r="DWR81" s="458"/>
      <c r="DWS81" s="458"/>
      <c r="DWT81" s="458"/>
      <c r="DWU81" s="458"/>
      <c r="DWV81" s="458"/>
      <c r="DWW81" s="458"/>
      <c r="DWX81" s="458"/>
      <c r="DWY81" s="458"/>
      <c r="DWZ81" s="458"/>
      <c r="DXA81" s="458"/>
      <c r="DXB81" s="458"/>
      <c r="DXC81" s="458"/>
      <c r="DXD81" s="458"/>
      <c r="DXE81" s="458"/>
      <c r="DXF81" s="458"/>
      <c r="DXG81" s="458"/>
      <c r="DXH81" s="458"/>
      <c r="DXI81" s="458"/>
      <c r="DXJ81" s="458"/>
      <c r="DXK81" s="458"/>
      <c r="DXL81" s="458"/>
      <c r="DXM81" s="458"/>
      <c r="DXN81" s="458"/>
      <c r="DXO81" s="458"/>
      <c r="DXP81" s="458"/>
      <c r="DXQ81" s="458"/>
      <c r="DXR81" s="458"/>
      <c r="DXS81" s="458"/>
      <c r="DXT81" s="458"/>
      <c r="DXU81" s="458"/>
      <c r="DXV81" s="458"/>
      <c r="DXW81" s="458"/>
      <c r="DXX81" s="458"/>
      <c r="DXY81" s="458"/>
      <c r="DXZ81" s="458"/>
      <c r="DYA81" s="458"/>
      <c r="DYB81" s="458"/>
      <c r="DYC81" s="458"/>
      <c r="DYD81" s="458"/>
      <c r="DYE81" s="458"/>
      <c r="DYF81" s="458"/>
      <c r="DYG81" s="458"/>
      <c r="DYH81" s="458"/>
      <c r="DYI81" s="458"/>
      <c r="DYJ81" s="458"/>
      <c r="DYK81" s="458"/>
      <c r="DYL81" s="458"/>
      <c r="DYM81" s="458"/>
      <c r="DYN81" s="458"/>
      <c r="DYO81" s="458"/>
      <c r="DYP81" s="458"/>
      <c r="DYQ81" s="458"/>
      <c r="DYR81" s="458"/>
      <c r="DYS81" s="458"/>
      <c r="DYT81" s="458"/>
      <c r="DYU81" s="458"/>
      <c r="DYV81" s="458"/>
      <c r="DYW81" s="458"/>
      <c r="DYX81" s="458"/>
      <c r="DYY81" s="458"/>
      <c r="DYZ81" s="458"/>
      <c r="DZA81" s="458"/>
      <c r="DZB81" s="458"/>
      <c r="DZC81" s="458"/>
      <c r="DZD81" s="458"/>
      <c r="DZE81" s="458"/>
      <c r="DZF81" s="458"/>
      <c r="DZG81" s="458"/>
      <c r="DZH81" s="458"/>
      <c r="DZI81" s="458"/>
      <c r="DZJ81" s="458"/>
      <c r="DZK81" s="458"/>
      <c r="DZL81" s="458"/>
      <c r="DZM81" s="458"/>
      <c r="DZN81" s="458"/>
      <c r="DZO81" s="458"/>
      <c r="DZP81" s="458"/>
      <c r="DZQ81" s="458"/>
      <c r="DZR81" s="458"/>
      <c r="DZS81" s="458"/>
      <c r="DZT81" s="458"/>
      <c r="DZU81" s="458"/>
      <c r="DZV81" s="458"/>
      <c r="DZW81" s="458"/>
      <c r="DZX81" s="458"/>
      <c r="DZY81" s="458"/>
      <c r="DZZ81" s="458"/>
      <c r="EAA81" s="458"/>
      <c r="EAB81" s="458"/>
      <c r="EAC81" s="458"/>
      <c r="EAD81" s="458"/>
      <c r="EAE81" s="458"/>
      <c r="EAF81" s="458"/>
      <c r="EAG81" s="458"/>
      <c r="EAH81" s="458"/>
      <c r="EAI81" s="458"/>
      <c r="EAJ81" s="458"/>
      <c r="EAK81" s="458"/>
      <c r="EAL81" s="458"/>
      <c r="EAM81" s="458"/>
      <c r="EAN81" s="458"/>
      <c r="EAO81" s="458"/>
      <c r="EAP81" s="458"/>
      <c r="EAQ81" s="458"/>
      <c r="EAR81" s="458"/>
      <c r="EAS81" s="458"/>
      <c r="EAT81" s="458"/>
      <c r="EAU81" s="458"/>
      <c r="EAV81" s="458"/>
      <c r="EAW81" s="458"/>
      <c r="EAX81" s="458"/>
      <c r="EAY81" s="458"/>
      <c r="EAZ81" s="458"/>
      <c r="EBA81" s="458"/>
      <c r="EBB81" s="458"/>
      <c r="EBC81" s="458"/>
      <c r="EBD81" s="458"/>
      <c r="EBE81" s="458"/>
      <c r="EBF81" s="458"/>
      <c r="EBG81" s="458"/>
      <c r="EBH81" s="458"/>
      <c r="EBI81" s="458"/>
      <c r="EBJ81" s="458"/>
      <c r="EBK81" s="458"/>
      <c r="EBL81" s="458"/>
      <c r="EBM81" s="458"/>
      <c r="EBN81" s="458"/>
      <c r="EBO81" s="458"/>
      <c r="EBP81" s="458"/>
      <c r="EBQ81" s="458"/>
      <c r="EBR81" s="458"/>
      <c r="EBS81" s="458"/>
      <c r="EBT81" s="458"/>
      <c r="EBU81" s="458"/>
      <c r="EBV81" s="458"/>
      <c r="EBW81" s="458"/>
      <c r="EBX81" s="458"/>
      <c r="EBY81" s="458"/>
      <c r="EBZ81" s="458"/>
      <c r="ECA81" s="458"/>
      <c r="ECB81" s="458"/>
      <c r="ECC81" s="458"/>
      <c r="ECD81" s="458"/>
      <c r="ECE81" s="458"/>
      <c r="ECF81" s="458"/>
      <c r="ECG81" s="458"/>
      <c r="ECH81" s="458"/>
      <c r="ECI81" s="458"/>
      <c r="ECJ81" s="458"/>
      <c r="ECK81" s="458"/>
      <c r="ECL81" s="458"/>
      <c r="ECM81" s="458"/>
      <c r="ECN81" s="458"/>
      <c r="ECO81" s="458"/>
      <c r="ECP81" s="458"/>
      <c r="ECQ81" s="458"/>
      <c r="ECR81" s="458"/>
      <c r="ECS81" s="458"/>
      <c r="ECT81" s="458"/>
      <c r="ECU81" s="458"/>
      <c r="ECV81" s="458"/>
      <c r="ECW81" s="458"/>
      <c r="ECX81" s="458"/>
      <c r="ECY81" s="458"/>
      <c r="ECZ81" s="458"/>
      <c r="EDA81" s="458"/>
      <c r="EDB81" s="458"/>
      <c r="EDC81" s="458"/>
      <c r="EDD81" s="458"/>
      <c r="EDE81" s="458"/>
      <c r="EDF81" s="458"/>
      <c r="EDG81" s="458"/>
      <c r="EDH81" s="458"/>
      <c r="EDI81" s="458"/>
      <c r="EDJ81" s="458"/>
      <c r="EDK81" s="458"/>
      <c r="EDL81" s="458"/>
      <c r="EDM81" s="458"/>
      <c r="EDN81" s="458"/>
      <c r="EDO81" s="458"/>
      <c r="EDP81" s="458"/>
      <c r="EDQ81" s="458"/>
      <c r="EDR81" s="458"/>
      <c r="EDS81" s="458"/>
      <c r="EDT81" s="458"/>
      <c r="EDU81" s="458"/>
      <c r="EDV81" s="458"/>
      <c r="EDW81" s="458"/>
      <c r="EDX81" s="458"/>
      <c r="EDY81" s="458"/>
      <c r="EDZ81" s="458"/>
      <c r="EEA81" s="458"/>
      <c r="EEB81" s="458"/>
      <c r="EEC81" s="458"/>
      <c r="EED81" s="458"/>
      <c r="EEE81" s="458"/>
      <c r="EEF81" s="458"/>
      <c r="EEG81" s="458"/>
      <c r="EEH81" s="458"/>
      <c r="EEI81" s="458"/>
      <c r="EEJ81" s="458"/>
      <c r="EEK81" s="458"/>
      <c r="EEL81" s="458"/>
      <c r="EEM81" s="458"/>
      <c r="EEN81" s="458"/>
      <c r="EEO81" s="458"/>
      <c r="EEP81" s="458"/>
      <c r="EEQ81" s="458"/>
      <c r="EER81" s="458"/>
      <c r="EES81" s="458"/>
      <c r="EET81" s="458"/>
      <c r="EEU81" s="458"/>
      <c r="EEV81" s="458"/>
      <c r="EEW81" s="458"/>
      <c r="EEX81" s="458"/>
      <c r="EEY81" s="458"/>
      <c r="EEZ81" s="458"/>
      <c r="EFA81" s="458"/>
      <c r="EFB81" s="458"/>
      <c r="EFC81" s="458"/>
      <c r="EFD81" s="458"/>
      <c r="EFE81" s="458"/>
      <c r="EFF81" s="458"/>
      <c r="EFG81" s="458"/>
      <c r="EFH81" s="458"/>
      <c r="EFI81" s="458"/>
      <c r="EFJ81" s="458"/>
      <c r="EFK81" s="458"/>
      <c r="EFL81" s="458"/>
      <c r="EFM81" s="458"/>
      <c r="EFN81" s="458"/>
      <c r="EFO81" s="458"/>
      <c r="EFP81" s="458"/>
      <c r="EFQ81" s="458"/>
      <c r="EFR81" s="458"/>
      <c r="EFS81" s="458"/>
      <c r="EFT81" s="458"/>
      <c r="EFU81" s="458"/>
      <c r="EFV81" s="458"/>
      <c r="EFW81" s="458"/>
      <c r="EFX81" s="458"/>
      <c r="EFY81" s="458"/>
      <c r="EFZ81" s="458"/>
      <c r="EGA81" s="458"/>
      <c r="EGB81" s="458"/>
      <c r="EGC81" s="458"/>
      <c r="EGD81" s="458"/>
      <c r="EGE81" s="458"/>
      <c r="EGF81" s="458"/>
      <c r="EGG81" s="458"/>
      <c r="EGH81" s="458"/>
      <c r="EGI81" s="458"/>
      <c r="EGJ81" s="458"/>
      <c r="EGK81" s="458"/>
      <c r="EGL81" s="458"/>
      <c r="EGM81" s="458"/>
      <c r="EGN81" s="458"/>
      <c r="EGO81" s="458"/>
      <c r="EGP81" s="458"/>
      <c r="EGQ81" s="458"/>
      <c r="EGR81" s="458"/>
      <c r="EGS81" s="458"/>
      <c r="EGT81" s="458"/>
      <c r="EGU81" s="458"/>
      <c r="EGV81" s="458"/>
      <c r="EGW81" s="458"/>
      <c r="EGX81" s="458"/>
      <c r="EGY81" s="458"/>
      <c r="EGZ81" s="458"/>
      <c r="EHA81" s="458"/>
      <c r="EHB81" s="458"/>
      <c r="EHC81" s="458"/>
      <c r="EHD81" s="458"/>
      <c r="EHE81" s="458"/>
      <c r="EHF81" s="458"/>
      <c r="EHG81" s="458"/>
      <c r="EHH81" s="458"/>
      <c r="EHI81" s="458"/>
      <c r="EHJ81" s="458"/>
      <c r="EHK81" s="458"/>
      <c r="EHL81" s="458"/>
      <c r="EHM81" s="458"/>
      <c r="EHN81" s="458"/>
      <c r="EHO81" s="458"/>
      <c r="EHP81" s="458"/>
      <c r="EHQ81" s="458"/>
      <c r="EHR81" s="458"/>
      <c r="EHS81" s="458"/>
      <c r="EHT81" s="458"/>
      <c r="EHU81" s="458"/>
      <c r="EHV81" s="458"/>
      <c r="EHW81" s="458"/>
      <c r="EHX81" s="458"/>
      <c r="EHY81" s="458"/>
      <c r="EHZ81" s="458"/>
      <c r="EIA81" s="458"/>
      <c r="EIB81" s="458"/>
      <c r="EIC81" s="458"/>
      <c r="EID81" s="458"/>
      <c r="EIE81" s="458"/>
      <c r="EIF81" s="458"/>
      <c r="EIG81" s="458"/>
      <c r="EIH81" s="458"/>
      <c r="EII81" s="458"/>
      <c r="EIJ81" s="458"/>
      <c r="EIK81" s="458"/>
      <c r="EIL81" s="458"/>
      <c r="EIM81" s="458"/>
      <c r="EIN81" s="458"/>
      <c r="EIO81" s="458"/>
      <c r="EIP81" s="458"/>
      <c r="EIQ81" s="458"/>
      <c r="EIR81" s="458"/>
      <c r="EIS81" s="458"/>
      <c r="EIT81" s="458"/>
      <c r="EIU81" s="458"/>
      <c r="EIV81" s="458"/>
      <c r="EIW81" s="458"/>
      <c r="EIX81" s="458"/>
      <c r="EIY81" s="458"/>
      <c r="EIZ81" s="458"/>
      <c r="EJA81" s="458"/>
      <c r="EJB81" s="458"/>
      <c r="EJC81" s="458"/>
      <c r="EJD81" s="458"/>
      <c r="EJE81" s="458"/>
      <c r="EJF81" s="458"/>
      <c r="EJG81" s="458"/>
      <c r="EJH81" s="458"/>
      <c r="EJI81" s="458"/>
      <c r="EJJ81" s="458"/>
      <c r="EJK81" s="458"/>
      <c r="EJL81" s="458"/>
      <c r="EJM81" s="458"/>
      <c r="EJN81" s="458"/>
      <c r="EJO81" s="458"/>
      <c r="EJP81" s="458"/>
      <c r="EJQ81" s="458"/>
      <c r="EJR81" s="458"/>
      <c r="EJS81" s="458"/>
      <c r="EJT81" s="458"/>
      <c r="EJU81" s="458"/>
      <c r="EJV81" s="458"/>
      <c r="EJW81" s="458"/>
      <c r="EJX81" s="458"/>
      <c r="EJY81" s="458"/>
      <c r="EJZ81" s="458"/>
      <c r="EKA81" s="458"/>
      <c r="EKB81" s="458"/>
      <c r="EKC81" s="458"/>
      <c r="EKD81" s="458"/>
      <c r="EKE81" s="458"/>
      <c r="EKF81" s="458"/>
      <c r="EKG81" s="458"/>
      <c r="EKH81" s="458"/>
      <c r="EKI81" s="458"/>
      <c r="EKJ81" s="458"/>
      <c r="EKK81" s="458"/>
      <c r="EKL81" s="458"/>
      <c r="EKM81" s="458"/>
      <c r="EKN81" s="458"/>
      <c r="EKO81" s="458"/>
      <c r="EKP81" s="458"/>
      <c r="EKQ81" s="458"/>
      <c r="EKR81" s="458"/>
      <c r="EKS81" s="458"/>
      <c r="EKT81" s="458"/>
      <c r="EKU81" s="458"/>
      <c r="EKV81" s="458"/>
      <c r="EKW81" s="458"/>
      <c r="EKX81" s="458"/>
      <c r="EKY81" s="458"/>
      <c r="EKZ81" s="458"/>
      <c r="ELA81" s="458"/>
      <c r="ELB81" s="458"/>
      <c r="ELC81" s="458"/>
      <c r="ELD81" s="458"/>
      <c r="ELE81" s="458"/>
      <c r="ELF81" s="458"/>
      <c r="ELG81" s="458"/>
      <c r="ELH81" s="458"/>
      <c r="ELI81" s="458"/>
      <c r="ELJ81" s="458"/>
      <c r="ELK81" s="458"/>
      <c r="ELL81" s="458"/>
      <c r="ELM81" s="458"/>
      <c r="ELN81" s="458"/>
      <c r="ELO81" s="458"/>
      <c r="ELP81" s="458"/>
      <c r="ELQ81" s="458"/>
      <c r="ELR81" s="458"/>
      <c r="ELS81" s="458"/>
      <c r="ELT81" s="458"/>
      <c r="ELU81" s="458"/>
      <c r="ELV81" s="458"/>
      <c r="ELW81" s="458"/>
      <c r="ELX81" s="458"/>
      <c r="ELY81" s="458"/>
      <c r="ELZ81" s="458"/>
      <c r="EMA81" s="458"/>
      <c r="EMB81" s="458"/>
      <c r="EMC81" s="458"/>
      <c r="EMD81" s="458"/>
      <c r="EME81" s="458"/>
      <c r="EMF81" s="458"/>
      <c r="EMG81" s="458"/>
      <c r="EMH81" s="458"/>
      <c r="EMI81" s="458"/>
      <c r="EMJ81" s="458"/>
      <c r="EMK81" s="458"/>
      <c r="EML81" s="458"/>
      <c r="EMM81" s="458"/>
      <c r="EMN81" s="458"/>
      <c r="EMO81" s="458"/>
      <c r="EMP81" s="458"/>
      <c r="EMQ81" s="458"/>
      <c r="EMR81" s="458"/>
      <c r="EMS81" s="458"/>
      <c r="EMT81" s="458"/>
      <c r="EMU81" s="458"/>
      <c r="EMV81" s="458"/>
      <c r="EMW81" s="458"/>
      <c r="EMX81" s="458"/>
      <c r="EMY81" s="458"/>
      <c r="EMZ81" s="458"/>
      <c r="ENA81" s="458"/>
      <c r="ENB81" s="458"/>
      <c r="ENC81" s="458"/>
      <c r="END81" s="458"/>
      <c r="ENE81" s="458"/>
      <c r="ENF81" s="458"/>
      <c r="ENG81" s="458"/>
      <c r="ENH81" s="458"/>
      <c r="ENI81" s="458"/>
      <c r="ENJ81" s="458"/>
      <c r="ENK81" s="458"/>
      <c r="ENL81" s="458"/>
      <c r="ENM81" s="458"/>
      <c r="ENN81" s="458"/>
      <c r="ENO81" s="458"/>
      <c r="ENP81" s="458"/>
      <c r="ENQ81" s="458"/>
      <c r="ENR81" s="458"/>
      <c r="ENS81" s="458"/>
      <c r="ENT81" s="458"/>
      <c r="ENU81" s="458"/>
      <c r="ENV81" s="458"/>
      <c r="ENW81" s="458"/>
      <c r="ENX81" s="458"/>
      <c r="ENY81" s="458"/>
      <c r="ENZ81" s="458"/>
      <c r="EOA81" s="458"/>
      <c r="EOB81" s="458"/>
      <c r="EOC81" s="458"/>
      <c r="EOD81" s="458"/>
      <c r="EOE81" s="458"/>
      <c r="EOF81" s="458"/>
      <c r="EOG81" s="458"/>
      <c r="EOH81" s="458"/>
      <c r="EOI81" s="458"/>
      <c r="EOJ81" s="458"/>
      <c r="EOK81" s="458"/>
      <c r="EOL81" s="458"/>
      <c r="EOM81" s="458"/>
      <c r="EON81" s="458"/>
      <c r="EOO81" s="458"/>
      <c r="EOP81" s="458"/>
      <c r="EOQ81" s="458"/>
      <c r="EOR81" s="458"/>
      <c r="EOS81" s="458"/>
      <c r="EOT81" s="458"/>
      <c r="EOU81" s="458"/>
      <c r="EOV81" s="458"/>
      <c r="EOW81" s="458"/>
      <c r="EOX81" s="458"/>
      <c r="EOY81" s="458"/>
      <c r="EOZ81" s="458"/>
      <c r="EPA81" s="458"/>
      <c r="EPB81" s="458"/>
      <c r="EPC81" s="458"/>
      <c r="EPD81" s="458"/>
      <c r="EPE81" s="458"/>
      <c r="EPF81" s="458"/>
      <c r="EPG81" s="458"/>
      <c r="EPH81" s="458"/>
      <c r="EPI81" s="458"/>
      <c r="EPJ81" s="458"/>
      <c r="EPK81" s="458"/>
      <c r="EPL81" s="458"/>
      <c r="EPM81" s="458"/>
      <c r="EPN81" s="458"/>
      <c r="EPO81" s="458"/>
      <c r="EPP81" s="458"/>
      <c r="EPQ81" s="458"/>
      <c r="EPR81" s="458"/>
      <c r="EPS81" s="458"/>
      <c r="EPT81" s="458"/>
      <c r="EPU81" s="458"/>
      <c r="EPV81" s="458"/>
      <c r="EPW81" s="458"/>
      <c r="EPX81" s="458"/>
      <c r="EPY81" s="458"/>
      <c r="EPZ81" s="458"/>
      <c r="EQA81" s="458"/>
      <c r="EQB81" s="458"/>
      <c r="EQC81" s="458"/>
      <c r="EQD81" s="458"/>
      <c r="EQE81" s="458"/>
      <c r="EQF81" s="458"/>
      <c r="EQG81" s="458"/>
      <c r="EQH81" s="458"/>
      <c r="EQI81" s="458"/>
      <c r="EQJ81" s="458"/>
      <c r="EQK81" s="458"/>
      <c r="EQL81" s="458"/>
      <c r="EQM81" s="458"/>
      <c r="EQN81" s="458"/>
      <c r="EQO81" s="458"/>
      <c r="EQP81" s="458"/>
      <c r="EQQ81" s="458"/>
      <c r="EQR81" s="458"/>
      <c r="EQS81" s="458"/>
      <c r="EQT81" s="458"/>
      <c r="EQU81" s="458"/>
      <c r="EQV81" s="458"/>
      <c r="EQW81" s="458"/>
      <c r="EQX81" s="458"/>
      <c r="EQY81" s="458"/>
      <c r="EQZ81" s="458"/>
      <c r="ERA81" s="458"/>
      <c r="ERB81" s="458"/>
      <c r="ERC81" s="458"/>
      <c r="ERD81" s="458"/>
      <c r="ERE81" s="458"/>
      <c r="ERF81" s="458"/>
      <c r="ERG81" s="458"/>
      <c r="ERH81" s="458"/>
      <c r="ERI81" s="458"/>
      <c r="ERJ81" s="458"/>
      <c r="ERK81" s="458"/>
      <c r="ERL81" s="458"/>
      <c r="ERM81" s="458"/>
      <c r="ERN81" s="458"/>
      <c r="ERO81" s="458"/>
      <c r="ERP81" s="458"/>
      <c r="ERQ81" s="458"/>
      <c r="ERR81" s="458"/>
      <c r="ERS81" s="458"/>
      <c r="ERT81" s="458"/>
      <c r="ERU81" s="458"/>
      <c r="ERV81" s="458"/>
      <c r="ERW81" s="458"/>
      <c r="ERX81" s="458"/>
      <c r="ERY81" s="458"/>
      <c r="ERZ81" s="458"/>
      <c r="ESA81" s="458"/>
      <c r="ESB81" s="458"/>
      <c r="ESC81" s="458"/>
      <c r="ESD81" s="458"/>
      <c r="ESE81" s="458"/>
      <c r="ESF81" s="458"/>
      <c r="ESG81" s="458"/>
      <c r="ESH81" s="458"/>
      <c r="ESI81" s="458"/>
      <c r="ESJ81" s="458"/>
      <c r="ESK81" s="458"/>
      <c r="ESL81" s="458"/>
      <c r="ESM81" s="458"/>
      <c r="ESN81" s="458"/>
      <c r="ESO81" s="458"/>
      <c r="ESP81" s="458"/>
      <c r="ESQ81" s="458"/>
      <c r="ESR81" s="458"/>
      <c r="ESS81" s="458"/>
      <c r="EST81" s="458"/>
      <c r="ESU81" s="458"/>
      <c r="ESV81" s="458"/>
      <c r="ESW81" s="458"/>
      <c r="ESX81" s="458"/>
      <c r="ESY81" s="458"/>
      <c r="ESZ81" s="458"/>
      <c r="ETA81" s="458"/>
      <c r="ETB81" s="458"/>
      <c r="ETC81" s="458"/>
      <c r="ETD81" s="458"/>
      <c r="ETE81" s="458"/>
      <c r="ETF81" s="458"/>
      <c r="ETG81" s="458"/>
      <c r="ETH81" s="458"/>
      <c r="ETI81" s="458"/>
      <c r="ETJ81" s="458"/>
      <c r="ETK81" s="458"/>
      <c r="ETL81" s="458"/>
      <c r="ETM81" s="458"/>
      <c r="ETN81" s="458"/>
      <c r="ETO81" s="458"/>
      <c r="ETP81" s="458"/>
      <c r="ETQ81" s="458"/>
      <c r="ETR81" s="458"/>
      <c r="ETS81" s="458"/>
      <c r="ETT81" s="458"/>
      <c r="ETU81" s="458"/>
      <c r="ETV81" s="458"/>
      <c r="ETW81" s="458"/>
      <c r="ETX81" s="458"/>
      <c r="ETY81" s="458"/>
      <c r="ETZ81" s="458"/>
      <c r="EUA81" s="458"/>
      <c r="EUB81" s="458"/>
      <c r="EUC81" s="458"/>
      <c r="EUD81" s="458"/>
      <c r="EUE81" s="458"/>
      <c r="EUF81" s="458"/>
      <c r="EUG81" s="458"/>
      <c r="EUH81" s="458"/>
      <c r="EUI81" s="458"/>
      <c r="EUJ81" s="458"/>
      <c r="EUK81" s="458"/>
      <c r="EUL81" s="458"/>
      <c r="EUM81" s="458"/>
      <c r="EUN81" s="458"/>
      <c r="EUO81" s="458"/>
      <c r="EUP81" s="458"/>
      <c r="EUQ81" s="458"/>
      <c r="EUR81" s="458"/>
      <c r="EUS81" s="458"/>
      <c r="EUT81" s="458"/>
      <c r="EUU81" s="458"/>
      <c r="EUV81" s="458"/>
      <c r="EUW81" s="458"/>
      <c r="EUX81" s="458"/>
      <c r="EUY81" s="458"/>
      <c r="EUZ81" s="458"/>
      <c r="EVA81" s="458"/>
      <c r="EVB81" s="458"/>
      <c r="EVC81" s="458"/>
      <c r="EVD81" s="458"/>
      <c r="EVE81" s="458"/>
      <c r="EVF81" s="458"/>
      <c r="EVG81" s="458"/>
      <c r="EVH81" s="458"/>
      <c r="EVI81" s="458"/>
      <c r="EVJ81" s="458"/>
      <c r="EVK81" s="458"/>
      <c r="EVL81" s="458"/>
      <c r="EVM81" s="458"/>
      <c r="EVN81" s="458"/>
      <c r="EVO81" s="458"/>
      <c r="EVP81" s="458"/>
      <c r="EVQ81" s="458"/>
      <c r="EVR81" s="458"/>
      <c r="EVS81" s="458"/>
      <c r="EVT81" s="458"/>
      <c r="EVU81" s="458"/>
      <c r="EVV81" s="458"/>
      <c r="EVW81" s="458"/>
      <c r="EVX81" s="458"/>
      <c r="EVY81" s="458"/>
      <c r="EVZ81" s="458"/>
      <c r="EWA81" s="458"/>
      <c r="EWB81" s="458"/>
      <c r="EWC81" s="458"/>
      <c r="EWD81" s="458"/>
      <c r="EWE81" s="458"/>
      <c r="EWF81" s="458"/>
      <c r="EWG81" s="458"/>
      <c r="EWH81" s="458"/>
      <c r="EWI81" s="458"/>
      <c r="EWJ81" s="458"/>
      <c r="EWK81" s="458"/>
      <c r="EWL81" s="458"/>
      <c r="EWM81" s="458"/>
      <c r="EWN81" s="458"/>
      <c r="EWO81" s="458"/>
      <c r="EWP81" s="458"/>
      <c r="EWQ81" s="458"/>
      <c r="EWR81" s="458"/>
      <c r="EWS81" s="458"/>
      <c r="EWT81" s="458"/>
      <c r="EWU81" s="458"/>
      <c r="EWV81" s="458"/>
      <c r="EWW81" s="458"/>
      <c r="EWX81" s="458"/>
      <c r="EWY81" s="458"/>
      <c r="EWZ81" s="458"/>
      <c r="EXA81" s="458"/>
      <c r="EXB81" s="458"/>
      <c r="EXC81" s="458"/>
      <c r="EXD81" s="458"/>
      <c r="EXE81" s="458"/>
      <c r="EXF81" s="458"/>
      <c r="EXG81" s="458"/>
      <c r="EXH81" s="458"/>
      <c r="EXI81" s="458"/>
      <c r="EXJ81" s="458"/>
      <c r="EXK81" s="458"/>
      <c r="EXL81" s="458"/>
      <c r="EXM81" s="458"/>
      <c r="EXN81" s="458"/>
      <c r="EXO81" s="458"/>
      <c r="EXP81" s="458"/>
      <c r="EXQ81" s="458"/>
      <c r="EXR81" s="458"/>
      <c r="EXS81" s="458"/>
      <c r="EXT81" s="458"/>
      <c r="EXU81" s="458"/>
      <c r="EXV81" s="458"/>
      <c r="EXW81" s="458"/>
      <c r="EXX81" s="458"/>
      <c r="EXY81" s="458"/>
      <c r="EXZ81" s="458"/>
      <c r="EYA81" s="458"/>
      <c r="EYB81" s="458"/>
      <c r="EYC81" s="458"/>
      <c r="EYD81" s="458"/>
      <c r="EYE81" s="458"/>
      <c r="EYF81" s="458"/>
      <c r="EYG81" s="458"/>
      <c r="EYH81" s="458"/>
      <c r="EYI81" s="458"/>
      <c r="EYJ81" s="458"/>
      <c r="EYK81" s="458"/>
      <c r="EYL81" s="458"/>
      <c r="EYM81" s="458"/>
      <c r="EYN81" s="458"/>
      <c r="EYO81" s="458"/>
      <c r="EYP81" s="458"/>
      <c r="EYQ81" s="458"/>
      <c r="EYR81" s="458"/>
      <c r="EYS81" s="458"/>
      <c r="EYT81" s="458"/>
      <c r="EYU81" s="458"/>
      <c r="EYV81" s="458"/>
      <c r="EYW81" s="458"/>
      <c r="EYX81" s="458"/>
      <c r="EYY81" s="458"/>
      <c r="EYZ81" s="458"/>
      <c r="EZA81" s="458"/>
      <c r="EZB81" s="458"/>
      <c r="EZC81" s="458"/>
      <c r="EZD81" s="458"/>
      <c r="EZE81" s="458"/>
      <c r="EZF81" s="458"/>
      <c r="EZG81" s="458"/>
      <c r="EZH81" s="458"/>
      <c r="EZI81" s="458"/>
      <c r="EZJ81" s="458"/>
      <c r="EZK81" s="458"/>
      <c r="EZL81" s="458"/>
      <c r="EZM81" s="458"/>
      <c r="EZN81" s="458"/>
      <c r="EZO81" s="458"/>
      <c r="EZP81" s="458"/>
      <c r="EZQ81" s="458"/>
      <c r="EZR81" s="458"/>
      <c r="EZS81" s="458"/>
      <c r="EZT81" s="458"/>
      <c r="EZU81" s="458"/>
      <c r="EZV81" s="458"/>
      <c r="EZW81" s="458"/>
      <c r="EZX81" s="458"/>
      <c r="EZY81" s="458"/>
      <c r="EZZ81" s="458"/>
      <c r="FAA81" s="458"/>
      <c r="FAB81" s="458"/>
      <c r="FAC81" s="458"/>
      <c r="FAD81" s="458"/>
      <c r="FAE81" s="458"/>
      <c r="FAF81" s="458"/>
      <c r="FAG81" s="458"/>
      <c r="FAH81" s="458"/>
      <c r="FAI81" s="458"/>
      <c r="FAJ81" s="458"/>
      <c r="FAK81" s="458"/>
      <c r="FAL81" s="458"/>
      <c r="FAM81" s="458"/>
      <c r="FAN81" s="458"/>
      <c r="FAO81" s="458"/>
      <c r="FAP81" s="458"/>
      <c r="FAQ81" s="458"/>
      <c r="FAR81" s="458"/>
      <c r="FAS81" s="458"/>
      <c r="FAT81" s="458"/>
      <c r="FAU81" s="458"/>
      <c r="FAV81" s="458"/>
      <c r="FAW81" s="458"/>
      <c r="FAX81" s="458"/>
      <c r="FAY81" s="458"/>
      <c r="FAZ81" s="458"/>
      <c r="FBA81" s="458"/>
      <c r="FBB81" s="458"/>
      <c r="FBC81" s="458"/>
      <c r="FBD81" s="458"/>
      <c r="FBE81" s="458"/>
      <c r="FBF81" s="458"/>
      <c r="FBG81" s="458"/>
      <c r="FBH81" s="458"/>
      <c r="FBI81" s="458"/>
      <c r="FBJ81" s="458"/>
      <c r="FBK81" s="458"/>
      <c r="FBL81" s="458"/>
      <c r="FBM81" s="458"/>
      <c r="FBN81" s="458"/>
      <c r="FBO81" s="458"/>
      <c r="FBP81" s="458"/>
      <c r="FBQ81" s="458"/>
      <c r="FBR81" s="458"/>
      <c r="FBS81" s="458"/>
      <c r="FBT81" s="458"/>
      <c r="FBU81" s="458"/>
      <c r="FBV81" s="458"/>
      <c r="FBW81" s="458"/>
      <c r="FBX81" s="458"/>
      <c r="FBY81" s="458"/>
      <c r="FBZ81" s="458"/>
      <c r="FCA81" s="458"/>
      <c r="FCB81" s="458"/>
      <c r="FCC81" s="458"/>
      <c r="FCD81" s="458"/>
      <c r="FCE81" s="458"/>
      <c r="FCF81" s="458"/>
      <c r="FCG81" s="458"/>
      <c r="FCH81" s="458"/>
      <c r="FCI81" s="458"/>
      <c r="FCJ81" s="458"/>
      <c r="FCK81" s="458"/>
      <c r="FCL81" s="458"/>
      <c r="FCM81" s="458"/>
      <c r="FCN81" s="458"/>
      <c r="FCO81" s="458"/>
      <c r="FCP81" s="458"/>
      <c r="FCQ81" s="458"/>
      <c r="FCR81" s="458"/>
      <c r="FCS81" s="458"/>
      <c r="FCT81" s="458"/>
      <c r="FCU81" s="458"/>
      <c r="FCV81" s="458"/>
      <c r="FCW81" s="458"/>
      <c r="FCX81" s="458"/>
      <c r="FCY81" s="458"/>
      <c r="FCZ81" s="458"/>
      <c r="FDA81" s="458"/>
      <c r="FDB81" s="458"/>
      <c r="FDC81" s="458"/>
      <c r="FDD81" s="458"/>
      <c r="FDE81" s="458"/>
      <c r="FDF81" s="458"/>
      <c r="FDG81" s="458"/>
      <c r="FDH81" s="458"/>
      <c r="FDI81" s="458"/>
      <c r="FDJ81" s="458"/>
      <c r="FDK81" s="458"/>
      <c r="FDL81" s="458"/>
      <c r="FDM81" s="458"/>
      <c r="FDN81" s="458"/>
      <c r="FDO81" s="458"/>
      <c r="FDP81" s="458"/>
      <c r="FDQ81" s="458"/>
      <c r="FDR81" s="458"/>
      <c r="FDS81" s="458"/>
      <c r="FDT81" s="458"/>
      <c r="FDU81" s="458"/>
      <c r="FDV81" s="458"/>
      <c r="FDW81" s="458"/>
      <c r="FDX81" s="458"/>
      <c r="FDY81" s="458"/>
      <c r="FDZ81" s="458"/>
      <c r="FEA81" s="458"/>
      <c r="FEB81" s="458"/>
      <c r="FEC81" s="458"/>
      <c r="FED81" s="458"/>
      <c r="FEE81" s="458"/>
      <c r="FEF81" s="458"/>
      <c r="FEG81" s="458"/>
      <c r="FEH81" s="458"/>
      <c r="FEI81" s="458"/>
      <c r="FEJ81" s="458"/>
      <c r="FEK81" s="458"/>
      <c r="FEL81" s="458"/>
      <c r="FEM81" s="458"/>
      <c r="FEN81" s="458"/>
      <c r="FEO81" s="458"/>
      <c r="FEP81" s="458"/>
      <c r="FEQ81" s="458"/>
      <c r="FER81" s="458"/>
      <c r="FES81" s="458"/>
      <c r="FET81" s="458"/>
      <c r="FEU81" s="458"/>
      <c r="FEV81" s="458"/>
      <c r="FEW81" s="458"/>
      <c r="FEX81" s="458"/>
      <c r="FEY81" s="458"/>
      <c r="FEZ81" s="458"/>
      <c r="FFA81" s="458"/>
      <c r="FFB81" s="458"/>
      <c r="FFC81" s="458"/>
      <c r="FFD81" s="458"/>
      <c r="FFE81" s="458"/>
      <c r="FFF81" s="458"/>
      <c r="FFG81" s="458"/>
      <c r="FFH81" s="458"/>
      <c r="FFI81" s="458"/>
      <c r="FFJ81" s="458"/>
      <c r="FFK81" s="458"/>
      <c r="FFL81" s="458"/>
      <c r="FFM81" s="458"/>
      <c r="FFN81" s="458"/>
      <c r="FFO81" s="458"/>
      <c r="FFP81" s="458"/>
      <c r="FFQ81" s="458"/>
      <c r="FFR81" s="458"/>
      <c r="FFS81" s="458"/>
      <c r="FFT81" s="458"/>
      <c r="FFU81" s="458"/>
      <c r="FFV81" s="458"/>
      <c r="FFW81" s="458"/>
      <c r="FFX81" s="458"/>
      <c r="FFY81" s="458"/>
      <c r="FFZ81" s="458"/>
      <c r="FGA81" s="458"/>
      <c r="FGB81" s="458"/>
      <c r="FGC81" s="458"/>
      <c r="FGD81" s="458"/>
      <c r="FGE81" s="458"/>
      <c r="FGF81" s="458"/>
      <c r="FGG81" s="458"/>
      <c r="FGH81" s="458"/>
      <c r="FGI81" s="458"/>
      <c r="FGJ81" s="458"/>
      <c r="FGK81" s="458"/>
      <c r="FGL81" s="458"/>
      <c r="FGM81" s="458"/>
      <c r="FGN81" s="458"/>
      <c r="FGO81" s="458"/>
      <c r="FGP81" s="458"/>
      <c r="FGQ81" s="458"/>
      <c r="FGR81" s="458"/>
      <c r="FGS81" s="458"/>
      <c r="FGT81" s="458"/>
      <c r="FGU81" s="458"/>
      <c r="FGV81" s="458"/>
      <c r="FGW81" s="458"/>
      <c r="FGX81" s="458"/>
      <c r="FGY81" s="458"/>
      <c r="FGZ81" s="458"/>
      <c r="FHA81" s="458"/>
      <c r="FHB81" s="458"/>
      <c r="FHC81" s="458"/>
      <c r="FHD81" s="458"/>
      <c r="FHE81" s="458"/>
      <c r="FHF81" s="458"/>
      <c r="FHG81" s="458"/>
      <c r="FHH81" s="458"/>
      <c r="FHI81" s="458"/>
      <c r="FHJ81" s="458"/>
      <c r="FHK81" s="458"/>
      <c r="FHL81" s="458"/>
      <c r="FHM81" s="458"/>
      <c r="FHN81" s="458"/>
      <c r="FHO81" s="458"/>
      <c r="FHP81" s="458"/>
      <c r="FHQ81" s="458"/>
      <c r="FHR81" s="458"/>
      <c r="FHS81" s="458"/>
      <c r="FHT81" s="458"/>
      <c r="FHU81" s="458"/>
      <c r="FHV81" s="458"/>
      <c r="FHW81" s="458"/>
      <c r="FHX81" s="458"/>
      <c r="FHY81" s="458"/>
      <c r="FHZ81" s="458"/>
      <c r="FIA81" s="458"/>
      <c r="FIB81" s="458"/>
      <c r="FIC81" s="458"/>
      <c r="FID81" s="458"/>
      <c r="FIE81" s="458"/>
      <c r="FIF81" s="458"/>
      <c r="FIG81" s="458"/>
      <c r="FIH81" s="458"/>
      <c r="FII81" s="458"/>
      <c r="FIJ81" s="458"/>
      <c r="FIK81" s="458"/>
      <c r="FIL81" s="458"/>
      <c r="FIM81" s="458"/>
      <c r="FIN81" s="458"/>
      <c r="FIO81" s="458"/>
      <c r="FIP81" s="458"/>
      <c r="FIQ81" s="458"/>
      <c r="FIR81" s="458"/>
      <c r="FIS81" s="458"/>
      <c r="FIT81" s="458"/>
      <c r="FIU81" s="458"/>
      <c r="FIV81" s="458"/>
      <c r="FIW81" s="458"/>
      <c r="FIX81" s="458"/>
      <c r="FIY81" s="458"/>
      <c r="FIZ81" s="458"/>
      <c r="FJA81" s="458"/>
      <c r="FJB81" s="458"/>
      <c r="FJC81" s="458"/>
      <c r="FJD81" s="458"/>
      <c r="FJE81" s="458"/>
      <c r="FJF81" s="458"/>
      <c r="FJG81" s="458"/>
      <c r="FJH81" s="458"/>
      <c r="FJI81" s="458"/>
      <c r="FJJ81" s="458"/>
      <c r="FJK81" s="458"/>
      <c r="FJL81" s="458"/>
      <c r="FJM81" s="458"/>
      <c r="FJN81" s="458"/>
      <c r="FJO81" s="458"/>
      <c r="FJP81" s="458"/>
      <c r="FJQ81" s="458"/>
      <c r="FJR81" s="458"/>
      <c r="FJS81" s="458"/>
      <c r="FJT81" s="458"/>
      <c r="FJU81" s="458"/>
      <c r="FJV81" s="458"/>
      <c r="FJW81" s="458"/>
      <c r="FJX81" s="458"/>
      <c r="FJY81" s="458"/>
      <c r="FJZ81" s="458"/>
      <c r="FKA81" s="458"/>
      <c r="FKB81" s="458"/>
      <c r="FKC81" s="458"/>
      <c r="FKD81" s="458"/>
      <c r="FKE81" s="458"/>
      <c r="FKF81" s="458"/>
      <c r="FKG81" s="458"/>
      <c r="FKH81" s="458"/>
      <c r="FKI81" s="458"/>
      <c r="FKJ81" s="458"/>
      <c r="FKK81" s="458"/>
      <c r="FKL81" s="458"/>
      <c r="FKM81" s="458"/>
      <c r="FKN81" s="458"/>
      <c r="FKO81" s="458"/>
      <c r="FKP81" s="458"/>
      <c r="FKQ81" s="458"/>
      <c r="FKR81" s="458"/>
      <c r="FKS81" s="458"/>
      <c r="FKT81" s="458"/>
      <c r="FKU81" s="458"/>
      <c r="FKV81" s="458"/>
      <c r="FKW81" s="458"/>
      <c r="FKX81" s="458"/>
      <c r="FKY81" s="458"/>
      <c r="FKZ81" s="458"/>
      <c r="FLA81" s="458"/>
      <c r="FLB81" s="458"/>
      <c r="FLC81" s="458"/>
      <c r="FLD81" s="458"/>
      <c r="FLE81" s="458"/>
      <c r="FLF81" s="458"/>
      <c r="FLG81" s="458"/>
      <c r="FLH81" s="458"/>
      <c r="FLI81" s="458"/>
      <c r="FLJ81" s="458"/>
      <c r="FLK81" s="458"/>
      <c r="FLL81" s="458"/>
      <c r="FLM81" s="458"/>
      <c r="FLN81" s="458"/>
      <c r="FLO81" s="458"/>
      <c r="FLP81" s="458"/>
      <c r="FLQ81" s="458"/>
      <c r="FLR81" s="458"/>
      <c r="FLS81" s="458"/>
      <c r="FLT81" s="458"/>
      <c r="FLU81" s="458"/>
      <c r="FLV81" s="458"/>
      <c r="FLW81" s="458"/>
      <c r="FLX81" s="458"/>
      <c r="FLY81" s="458"/>
      <c r="FLZ81" s="458"/>
      <c r="FMA81" s="458"/>
      <c r="FMB81" s="458"/>
      <c r="FMC81" s="458"/>
      <c r="FMD81" s="458"/>
      <c r="FME81" s="458"/>
      <c r="FMF81" s="458"/>
      <c r="FMG81" s="458"/>
      <c r="FMH81" s="458"/>
      <c r="FMI81" s="458"/>
      <c r="FMJ81" s="458"/>
      <c r="FMK81" s="458"/>
      <c r="FML81" s="458"/>
      <c r="FMM81" s="458"/>
      <c r="FMN81" s="458"/>
      <c r="FMO81" s="458"/>
      <c r="FMP81" s="458"/>
      <c r="FMQ81" s="458"/>
      <c r="FMR81" s="458"/>
      <c r="FMS81" s="458"/>
      <c r="FMT81" s="458"/>
      <c r="FMU81" s="458"/>
      <c r="FMV81" s="458"/>
      <c r="FMW81" s="458"/>
      <c r="FMX81" s="458"/>
      <c r="FMY81" s="458"/>
      <c r="FMZ81" s="458"/>
      <c r="FNA81" s="458"/>
      <c r="FNB81" s="458"/>
      <c r="FNC81" s="458"/>
      <c r="FND81" s="458"/>
      <c r="FNE81" s="458"/>
      <c r="FNF81" s="458"/>
      <c r="FNG81" s="458"/>
      <c r="FNH81" s="458"/>
      <c r="FNI81" s="458"/>
      <c r="FNJ81" s="458"/>
      <c r="FNK81" s="458"/>
      <c r="FNL81" s="458"/>
      <c r="FNM81" s="458"/>
      <c r="FNN81" s="458"/>
      <c r="FNO81" s="458"/>
      <c r="FNP81" s="458"/>
      <c r="FNQ81" s="458"/>
      <c r="FNR81" s="458"/>
      <c r="FNS81" s="458"/>
      <c r="FNT81" s="458"/>
      <c r="FNU81" s="458"/>
      <c r="FNV81" s="458"/>
      <c r="FNW81" s="458"/>
      <c r="FNX81" s="458"/>
      <c r="FNY81" s="458"/>
      <c r="FNZ81" s="458"/>
      <c r="FOA81" s="458"/>
      <c r="FOB81" s="458"/>
      <c r="FOC81" s="458"/>
      <c r="FOD81" s="458"/>
      <c r="FOE81" s="458"/>
      <c r="FOF81" s="458"/>
      <c r="FOG81" s="458"/>
      <c r="FOH81" s="458"/>
      <c r="FOI81" s="458"/>
      <c r="FOJ81" s="458"/>
      <c r="FOK81" s="458"/>
      <c r="FOL81" s="458"/>
      <c r="FOM81" s="458"/>
      <c r="FON81" s="458"/>
      <c r="FOO81" s="458"/>
      <c r="FOP81" s="458"/>
      <c r="FOQ81" s="458"/>
      <c r="FOR81" s="458"/>
      <c r="FOS81" s="458"/>
      <c r="FOT81" s="458"/>
      <c r="FOU81" s="458"/>
      <c r="FOV81" s="458"/>
      <c r="FOW81" s="458"/>
      <c r="FOX81" s="458"/>
      <c r="FOY81" s="458"/>
      <c r="FOZ81" s="458"/>
      <c r="FPA81" s="458"/>
      <c r="FPB81" s="458"/>
      <c r="FPC81" s="458"/>
      <c r="FPD81" s="458"/>
      <c r="FPE81" s="458"/>
      <c r="FPF81" s="458"/>
      <c r="FPG81" s="458"/>
      <c r="FPH81" s="458"/>
      <c r="FPI81" s="458"/>
      <c r="FPJ81" s="458"/>
      <c r="FPK81" s="458"/>
      <c r="FPL81" s="458"/>
      <c r="FPM81" s="458"/>
      <c r="FPN81" s="458"/>
      <c r="FPO81" s="458"/>
      <c r="FPP81" s="458"/>
      <c r="FPQ81" s="458"/>
      <c r="FPR81" s="458"/>
      <c r="FPS81" s="458"/>
      <c r="FPT81" s="458"/>
      <c r="FPU81" s="458"/>
      <c r="FPV81" s="458"/>
      <c r="FPW81" s="458"/>
      <c r="FPX81" s="458"/>
      <c r="FPY81" s="458"/>
      <c r="FPZ81" s="458"/>
      <c r="FQA81" s="458"/>
      <c r="FQB81" s="458"/>
      <c r="FQC81" s="458"/>
      <c r="FQD81" s="458"/>
      <c r="FQE81" s="458"/>
      <c r="FQF81" s="458"/>
      <c r="FQG81" s="458"/>
      <c r="FQH81" s="458"/>
      <c r="FQI81" s="458"/>
      <c r="FQJ81" s="458"/>
      <c r="FQK81" s="458"/>
      <c r="FQL81" s="458"/>
      <c r="FQM81" s="458"/>
      <c r="FQN81" s="458"/>
      <c r="FQO81" s="458"/>
      <c r="FQP81" s="458"/>
      <c r="FQQ81" s="458"/>
      <c r="FQR81" s="458"/>
      <c r="FQS81" s="458"/>
      <c r="FQT81" s="458"/>
      <c r="FQU81" s="458"/>
      <c r="FQV81" s="458"/>
      <c r="FQW81" s="458"/>
      <c r="FQX81" s="458"/>
      <c r="FQY81" s="458"/>
      <c r="FQZ81" s="458"/>
      <c r="FRA81" s="458"/>
      <c r="FRB81" s="458"/>
      <c r="FRC81" s="458"/>
      <c r="FRD81" s="458"/>
      <c r="FRE81" s="458"/>
      <c r="FRF81" s="458"/>
      <c r="FRG81" s="458"/>
      <c r="FRH81" s="458"/>
      <c r="FRI81" s="458"/>
      <c r="FRJ81" s="458"/>
      <c r="FRK81" s="458"/>
      <c r="FRL81" s="458"/>
      <c r="FRM81" s="458"/>
      <c r="FRN81" s="458"/>
      <c r="FRO81" s="458"/>
      <c r="FRP81" s="458"/>
      <c r="FRQ81" s="458"/>
      <c r="FRR81" s="458"/>
      <c r="FRS81" s="458"/>
      <c r="FRT81" s="458"/>
      <c r="FRU81" s="458"/>
      <c r="FRV81" s="458"/>
      <c r="FRW81" s="458"/>
      <c r="FRX81" s="458"/>
      <c r="FRY81" s="458"/>
      <c r="FRZ81" s="458"/>
      <c r="FSA81" s="458"/>
      <c r="FSB81" s="458"/>
      <c r="FSC81" s="458"/>
      <c r="FSD81" s="458"/>
      <c r="FSE81" s="458"/>
      <c r="FSF81" s="458"/>
      <c r="FSG81" s="458"/>
      <c r="FSH81" s="458"/>
      <c r="FSI81" s="458"/>
      <c r="FSJ81" s="458"/>
      <c r="FSK81" s="458"/>
      <c r="FSL81" s="458"/>
      <c r="FSM81" s="458"/>
      <c r="FSN81" s="458"/>
      <c r="FSO81" s="458"/>
      <c r="FSP81" s="458"/>
      <c r="FSQ81" s="458"/>
      <c r="FSR81" s="458"/>
      <c r="FSS81" s="458"/>
      <c r="FST81" s="458"/>
      <c r="FSU81" s="458"/>
      <c r="FSV81" s="458"/>
      <c r="FSW81" s="458"/>
      <c r="FSX81" s="458"/>
      <c r="FSY81" s="458"/>
      <c r="FSZ81" s="458"/>
      <c r="FTA81" s="458"/>
      <c r="FTB81" s="458"/>
      <c r="FTC81" s="458"/>
      <c r="FTD81" s="458"/>
      <c r="FTE81" s="458"/>
      <c r="FTF81" s="458"/>
      <c r="FTG81" s="458"/>
      <c r="FTH81" s="458"/>
      <c r="FTI81" s="458"/>
      <c r="FTJ81" s="458"/>
      <c r="FTK81" s="458"/>
      <c r="FTL81" s="458"/>
      <c r="FTM81" s="458"/>
      <c r="FTN81" s="458"/>
      <c r="FTO81" s="458"/>
      <c r="FTP81" s="458"/>
      <c r="FTQ81" s="458"/>
      <c r="FTR81" s="458"/>
      <c r="FTS81" s="458"/>
      <c r="FTT81" s="458"/>
      <c r="FTU81" s="458"/>
      <c r="FTV81" s="458"/>
      <c r="FTW81" s="458"/>
      <c r="FTX81" s="458"/>
      <c r="FTY81" s="458"/>
      <c r="FTZ81" s="458"/>
      <c r="FUA81" s="458"/>
      <c r="FUB81" s="458"/>
      <c r="FUC81" s="458"/>
      <c r="FUD81" s="458"/>
      <c r="FUE81" s="458"/>
      <c r="FUF81" s="458"/>
      <c r="FUG81" s="458"/>
      <c r="FUH81" s="458"/>
      <c r="FUI81" s="458"/>
      <c r="FUJ81" s="458"/>
      <c r="FUK81" s="458"/>
      <c r="FUL81" s="458"/>
      <c r="FUM81" s="458"/>
      <c r="FUN81" s="458"/>
      <c r="FUO81" s="458"/>
      <c r="FUP81" s="458"/>
      <c r="FUQ81" s="458"/>
      <c r="FUR81" s="458"/>
      <c r="FUS81" s="458"/>
      <c r="FUT81" s="458"/>
      <c r="FUU81" s="458"/>
      <c r="FUV81" s="458"/>
      <c r="FUW81" s="458"/>
      <c r="FUX81" s="458"/>
      <c r="FUY81" s="458"/>
      <c r="FUZ81" s="458"/>
      <c r="FVA81" s="458"/>
      <c r="FVB81" s="458"/>
      <c r="FVC81" s="458"/>
      <c r="FVD81" s="458"/>
      <c r="FVE81" s="458"/>
      <c r="FVF81" s="458"/>
      <c r="FVG81" s="458"/>
      <c r="FVH81" s="458"/>
      <c r="FVI81" s="458"/>
      <c r="FVJ81" s="458"/>
      <c r="FVK81" s="458"/>
      <c r="FVL81" s="458"/>
      <c r="FVM81" s="458"/>
      <c r="FVN81" s="458"/>
      <c r="FVO81" s="458"/>
      <c r="FVP81" s="458"/>
      <c r="FVQ81" s="458"/>
      <c r="FVR81" s="458"/>
      <c r="FVS81" s="458"/>
      <c r="FVT81" s="458"/>
      <c r="FVU81" s="458"/>
      <c r="FVV81" s="458"/>
      <c r="FVW81" s="458"/>
      <c r="FVX81" s="458"/>
      <c r="FVY81" s="458"/>
      <c r="FVZ81" s="458"/>
      <c r="FWA81" s="458"/>
      <c r="FWB81" s="458"/>
      <c r="FWC81" s="458"/>
      <c r="FWD81" s="458"/>
      <c r="FWE81" s="458"/>
      <c r="FWF81" s="458"/>
      <c r="FWG81" s="458"/>
      <c r="FWH81" s="458"/>
      <c r="FWI81" s="458"/>
      <c r="FWJ81" s="458"/>
      <c r="FWK81" s="458"/>
      <c r="FWL81" s="458"/>
      <c r="FWM81" s="458"/>
      <c r="FWN81" s="458"/>
      <c r="FWO81" s="458"/>
      <c r="FWP81" s="458"/>
      <c r="FWQ81" s="458"/>
      <c r="FWR81" s="458"/>
      <c r="FWS81" s="458"/>
      <c r="FWT81" s="458"/>
      <c r="FWU81" s="458"/>
      <c r="FWV81" s="458"/>
      <c r="FWW81" s="458"/>
      <c r="FWX81" s="458"/>
      <c r="FWY81" s="458"/>
      <c r="FWZ81" s="458"/>
      <c r="FXA81" s="458"/>
      <c r="FXB81" s="458"/>
      <c r="FXC81" s="458"/>
      <c r="FXD81" s="458"/>
      <c r="FXE81" s="458"/>
      <c r="FXF81" s="458"/>
      <c r="FXG81" s="458"/>
      <c r="FXH81" s="458"/>
      <c r="FXI81" s="458"/>
      <c r="FXJ81" s="458"/>
      <c r="FXK81" s="458"/>
      <c r="FXL81" s="458"/>
      <c r="FXM81" s="458"/>
      <c r="FXN81" s="458"/>
      <c r="FXO81" s="458"/>
      <c r="FXP81" s="458"/>
      <c r="FXQ81" s="458"/>
      <c r="FXR81" s="458"/>
      <c r="FXS81" s="458"/>
      <c r="FXT81" s="458"/>
      <c r="FXU81" s="458"/>
      <c r="FXV81" s="458"/>
      <c r="FXW81" s="458"/>
      <c r="FXX81" s="458"/>
      <c r="FXY81" s="458"/>
      <c r="FXZ81" s="458"/>
      <c r="FYA81" s="458"/>
      <c r="FYB81" s="458"/>
      <c r="FYC81" s="458"/>
      <c r="FYD81" s="458"/>
      <c r="FYE81" s="458"/>
      <c r="FYF81" s="458"/>
      <c r="FYG81" s="458"/>
      <c r="FYH81" s="458"/>
      <c r="FYI81" s="458"/>
      <c r="FYJ81" s="458"/>
      <c r="FYK81" s="458"/>
      <c r="FYL81" s="458"/>
      <c r="FYM81" s="458"/>
      <c r="FYN81" s="458"/>
      <c r="FYO81" s="458"/>
      <c r="FYP81" s="458"/>
      <c r="FYQ81" s="458"/>
      <c r="FYR81" s="458"/>
      <c r="FYS81" s="458"/>
      <c r="FYT81" s="458"/>
      <c r="FYU81" s="458"/>
      <c r="FYV81" s="458"/>
      <c r="FYW81" s="458"/>
      <c r="FYX81" s="458"/>
      <c r="FYY81" s="458"/>
      <c r="FYZ81" s="458"/>
      <c r="FZA81" s="458"/>
      <c r="FZB81" s="458"/>
      <c r="FZC81" s="458"/>
      <c r="FZD81" s="458"/>
      <c r="FZE81" s="458"/>
      <c r="FZF81" s="458"/>
      <c r="FZG81" s="458"/>
      <c r="FZH81" s="458"/>
      <c r="FZI81" s="458"/>
      <c r="FZJ81" s="458"/>
      <c r="FZK81" s="458"/>
      <c r="FZL81" s="458"/>
      <c r="FZM81" s="458"/>
      <c r="FZN81" s="458"/>
      <c r="FZO81" s="458"/>
      <c r="FZP81" s="458"/>
      <c r="FZQ81" s="458"/>
      <c r="FZR81" s="458"/>
      <c r="FZS81" s="458"/>
      <c r="FZT81" s="458"/>
      <c r="FZU81" s="458"/>
      <c r="FZV81" s="458"/>
      <c r="FZW81" s="458"/>
      <c r="FZX81" s="458"/>
      <c r="FZY81" s="458"/>
      <c r="FZZ81" s="458"/>
      <c r="GAA81" s="458"/>
      <c r="GAB81" s="458"/>
      <c r="GAC81" s="458"/>
      <c r="GAD81" s="458"/>
      <c r="GAE81" s="458"/>
      <c r="GAF81" s="458"/>
      <c r="GAG81" s="458"/>
      <c r="GAH81" s="458"/>
      <c r="GAI81" s="458"/>
      <c r="GAJ81" s="458"/>
      <c r="GAK81" s="458"/>
      <c r="GAL81" s="458"/>
      <c r="GAM81" s="458"/>
      <c r="GAN81" s="458"/>
      <c r="GAO81" s="458"/>
      <c r="GAP81" s="458"/>
      <c r="GAQ81" s="458"/>
      <c r="GAR81" s="458"/>
      <c r="GAS81" s="458"/>
      <c r="GAT81" s="458"/>
      <c r="GAU81" s="458"/>
      <c r="GAV81" s="458"/>
      <c r="GAW81" s="458"/>
      <c r="GAX81" s="458"/>
      <c r="GAY81" s="458"/>
      <c r="GAZ81" s="458"/>
      <c r="GBA81" s="458"/>
      <c r="GBB81" s="458"/>
      <c r="GBC81" s="458"/>
      <c r="GBD81" s="458"/>
      <c r="GBE81" s="458"/>
      <c r="GBF81" s="458"/>
      <c r="GBG81" s="458"/>
      <c r="GBH81" s="458"/>
      <c r="GBI81" s="458"/>
      <c r="GBJ81" s="458"/>
      <c r="GBK81" s="458"/>
      <c r="GBL81" s="458"/>
      <c r="GBM81" s="458"/>
      <c r="GBN81" s="458"/>
      <c r="GBO81" s="458"/>
      <c r="GBP81" s="458"/>
      <c r="GBQ81" s="458"/>
      <c r="GBR81" s="458"/>
      <c r="GBS81" s="458"/>
      <c r="GBT81" s="458"/>
      <c r="GBU81" s="458"/>
      <c r="GBV81" s="458"/>
      <c r="GBW81" s="458"/>
      <c r="GBX81" s="458"/>
      <c r="GBY81" s="458"/>
      <c r="GBZ81" s="458"/>
      <c r="GCA81" s="458"/>
      <c r="GCB81" s="458"/>
      <c r="GCC81" s="458"/>
      <c r="GCD81" s="458"/>
      <c r="GCE81" s="458"/>
      <c r="GCF81" s="458"/>
      <c r="GCG81" s="458"/>
      <c r="GCH81" s="458"/>
      <c r="GCI81" s="458"/>
      <c r="GCJ81" s="458"/>
      <c r="GCK81" s="458"/>
      <c r="GCL81" s="458"/>
      <c r="GCM81" s="458"/>
      <c r="GCN81" s="458"/>
      <c r="GCO81" s="458"/>
      <c r="GCP81" s="458"/>
      <c r="GCQ81" s="458"/>
      <c r="GCR81" s="458"/>
      <c r="GCS81" s="458"/>
      <c r="GCT81" s="458"/>
      <c r="GCU81" s="458"/>
      <c r="GCV81" s="458"/>
      <c r="GCW81" s="458"/>
      <c r="GCX81" s="458"/>
      <c r="GCY81" s="458"/>
      <c r="GCZ81" s="458"/>
      <c r="GDA81" s="458"/>
      <c r="GDB81" s="458"/>
      <c r="GDC81" s="458"/>
      <c r="GDD81" s="458"/>
      <c r="GDE81" s="458"/>
      <c r="GDF81" s="458"/>
      <c r="GDG81" s="458"/>
      <c r="GDH81" s="458"/>
      <c r="GDI81" s="458"/>
      <c r="GDJ81" s="458"/>
      <c r="GDK81" s="458"/>
      <c r="GDL81" s="458"/>
      <c r="GDM81" s="458"/>
      <c r="GDN81" s="458"/>
      <c r="GDO81" s="458"/>
      <c r="GDP81" s="458"/>
      <c r="GDQ81" s="458"/>
      <c r="GDR81" s="458"/>
      <c r="GDS81" s="458"/>
      <c r="GDT81" s="458"/>
      <c r="GDU81" s="458"/>
      <c r="GDV81" s="458"/>
      <c r="GDW81" s="458"/>
      <c r="GDX81" s="458"/>
      <c r="GDY81" s="458"/>
      <c r="GDZ81" s="458"/>
      <c r="GEA81" s="458"/>
      <c r="GEB81" s="458"/>
      <c r="GEC81" s="458"/>
      <c r="GED81" s="458"/>
      <c r="GEE81" s="458"/>
      <c r="GEF81" s="458"/>
      <c r="GEG81" s="458"/>
      <c r="GEH81" s="458"/>
      <c r="GEI81" s="458"/>
      <c r="GEJ81" s="458"/>
      <c r="GEK81" s="458"/>
      <c r="GEL81" s="458"/>
      <c r="GEM81" s="458"/>
      <c r="GEN81" s="458"/>
      <c r="GEO81" s="458"/>
      <c r="GEP81" s="458"/>
      <c r="GEQ81" s="458"/>
      <c r="GER81" s="458"/>
      <c r="GES81" s="458"/>
      <c r="GET81" s="458"/>
      <c r="GEU81" s="458"/>
      <c r="GEV81" s="458"/>
      <c r="GEW81" s="458"/>
      <c r="GEX81" s="458"/>
      <c r="GEY81" s="458"/>
      <c r="GEZ81" s="458"/>
      <c r="GFA81" s="458"/>
      <c r="GFB81" s="458"/>
      <c r="GFC81" s="458"/>
      <c r="GFD81" s="458"/>
      <c r="GFE81" s="458"/>
      <c r="GFF81" s="458"/>
      <c r="GFG81" s="458"/>
      <c r="GFH81" s="458"/>
      <c r="GFI81" s="458"/>
      <c r="GFJ81" s="458"/>
      <c r="GFK81" s="458"/>
      <c r="GFL81" s="458"/>
      <c r="GFM81" s="458"/>
      <c r="GFN81" s="458"/>
      <c r="GFO81" s="458"/>
      <c r="GFP81" s="458"/>
      <c r="GFQ81" s="458"/>
      <c r="GFR81" s="458"/>
      <c r="GFS81" s="458"/>
      <c r="GFT81" s="458"/>
      <c r="GFU81" s="458"/>
      <c r="GFV81" s="458"/>
      <c r="GFW81" s="458"/>
      <c r="GFX81" s="458"/>
      <c r="GFY81" s="458"/>
      <c r="GFZ81" s="458"/>
      <c r="GGA81" s="458"/>
      <c r="GGB81" s="458"/>
      <c r="GGC81" s="458"/>
      <c r="GGD81" s="458"/>
      <c r="GGE81" s="458"/>
      <c r="GGF81" s="458"/>
      <c r="GGG81" s="458"/>
      <c r="GGH81" s="458"/>
      <c r="GGI81" s="458"/>
      <c r="GGJ81" s="458"/>
      <c r="GGK81" s="458"/>
      <c r="GGL81" s="458"/>
      <c r="GGM81" s="458"/>
      <c r="GGN81" s="458"/>
      <c r="GGO81" s="458"/>
      <c r="GGP81" s="458"/>
      <c r="GGQ81" s="458"/>
      <c r="GGR81" s="458"/>
      <c r="GGS81" s="458"/>
      <c r="GGT81" s="458"/>
      <c r="GGU81" s="458"/>
      <c r="GGV81" s="458"/>
      <c r="GGW81" s="458"/>
      <c r="GGX81" s="458"/>
      <c r="GGY81" s="458"/>
      <c r="GGZ81" s="458"/>
      <c r="GHA81" s="458"/>
      <c r="GHB81" s="458"/>
      <c r="GHC81" s="458"/>
      <c r="GHD81" s="458"/>
      <c r="GHE81" s="458"/>
      <c r="GHF81" s="458"/>
      <c r="GHG81" s="458"/>
      <c r="GHH81" s="458"/>
      <c r="GHI81" s="458"/>
      <c r="GHJ81" s="458"/>
      <c r="GHK81" s="458"/>
      <c r="GHL81" s="458"/>
      <c r="GHM81" s="458"/>
      <c r="GHN81" s="458"/>
      <c r="GHO81" s="458"/>
      <c r="GHP81" s="458"/>
      <c r="GHQ81" s="458"/>
      <c r="GHR81" s="458"/>
      <c r="GHS81" s="458"/>
      <c r="GHT81" s="458"/>
      <c r="GHU81" s="458"/>
      <c r="GHV81" s="458"/>
      <c r="GHW81" s="458"/>
      <c r="GHX81" s="458"/>
      <c r="GHY81" s="458"/>
      <c r="GHZ81" s="458"/>
      <c r="GIA81" s="458"/>
      <c r="GIB81" s="458"/>
      <c r="GIC81" s="458"/>
      <c r="GID81" s="458"/>
      <c r="GIE81" s="458"/>
      <c r="GIF81" s="458"/>
      <c r="GIG81" s="458"/>
      <c r="GIH81" s="458"/>
      <c r="GII81" s="458"/>
      <c r="GIJ81" s="458"/>
      <c r="GIK81" s="458"/>
      <c r="GIL81" s="458"/>
      <c r="GIM81" s="458"/>
      <c r="GIN81" s="458"/>
      <c r="GIO81" s="458"/>
      <c r="GIP81" s="458"/>
      <c r="GIQ81" s="458"/>
      <c r="GIR81" s="458"/>
      <c r="GIS81" s="458"/>
      <c r="GIT81" s="458"/>
      <c r="GIU81" s="458"/>
      <c r="GIV81" s="458"/>
      <c r="GIW81" s="458"/>
      <c r="GIX81" s="458"/>
      <c r="GIY81" s="458"/>
      <c r="GIZ81" s="458"/>
      <c r="GJA81" s="458"/>
      <c r="GJB81" s="458"/>
      <c r="GJC81" s="458"/>
      <c r="GJD81" s="458"/>
      <c r="GJE81" s="458"/>
      <c r="GJF81" s="458"/>
      <c r="GJG81" s="458"/>
      <c r="GJH81" s="458"/>
      <c r="GJI81" s="458"/>
      <c r="GJJ81" s="458"/>
      <c r="GJK81" s="458"/>
      <c r="GJL81" s="458"/>
      <c r="GJM81" s="458"/>
      <c r="GJN81" s="458"/>
      <c r="GJO81" s="458"/>
      <c r="GJP81" s="458"/>
      <c r="GJQ81" s="458"/>
      <c r="GJR81" s="458"/>
      <c r="GJS81" s="458"/>
      <c r="GJT81" s="458"/>
      <c r="GJU81" s="458"/>
      <c r="GJV81" s="458"/>
      <c r="GJW81" s="458"/>
      <c r="GJX81" s="458"/>
      <c r="GJY81" s="458"/>
      <c r="GJZ81" s="458"/>
      <c r="GKA81" s="458"/>
      <c r="GKB81" s="458"/>
      <c r="GKC81" s="458"/>
      <c r="GKD81" s="458"/>
      <c r="GKE81" s="458"/>
      <c r="GKF81" s="458"/>
      <c r="GKG81" s="458"/>
      <c r="GKH81" s="458"/>
      <c r="GKI81" s="458"/>
      <c r="GKJ81" s="458"/>
      <c r="GKK81" s="458"/>
      <c r="GKL81" s="458"/>
      <c r="GKM81" s="458"/>
      <c r="GKN81" s="458"/>
      <c r="GKO81" s="458"/>
      <c r="GKP81" s="458"/>
      <c r="GKQ81" s="458"/>
      <c r="GKR81" s="458"/>
      <c r="GKS81" s="458"/>
      <c r="GKT81" s="458"/>
      <c r="GKU81" s="458"/>
      <c r="GKV81" s="458"/>
      <c r="GKW81" s="458"/>
      <c r="GKX81" s="458"/>
      <c r="GKY81" s="458"/>
      <c r="GKZ81" s="458"/>
      <c r="GLA81" s="458"/>
      <c r="GLB81" s="458"/>
      <c r="GLC81" s="458"/>
      <c r="GLD81" s="458"/>
      <c r="GLE81" s="458"/>
      <c r="GLF81" s="458"/>
      <c r="GLG81" s="458"/>
      <c r="GLH81" s="458"/>
      <c r="GLI81" s="458"/>
      <c r="GLJ81" s="458"/>
      <c r="GLK81" s="458"/>
      <c r="GLL81" s="458"/>
      <c r="GLM81" s="458"/>
      <c r="GLN81" s="458"/>
      <c r="GLO81" s="458"/>
      <c r="GLP81" s="458"/>
      <c r="GLQ81" s="458"/>
      <c r="GLR81" s="458"/>
      <c r="GLS81" s="458"/>
      <c r="GLT81" s="458"/>
      <c r="GLU81" s="458"/>
      <c r="GLV81" s="458"/>
      <c r="GLW81" s="458"/>
      <c r="GLX81" s="458"/>
      <c r="GLY81" s="458"/>
      <c r="GLZ81" s="458"/>
      <c r="GMA81" s="458"/>
      <c r="GMB81" s="458"/>
      <c r="GMC81" s="458"/>
      <c r="GMD81" s="458"/>
      <c r="GME81" s="458"/>
      <c r="GMF81" s="458"/>
      <c r="GMG81" s="458"/>
      <c r="GMH81" s="458"/>
      <c r="GMI81" s="458"/>
      <c r="GMJ81" s="458"/>
      <c r="GMK81" s="458"/>
      <c r="GML81" s="458"/>
      <c r="GMM81" s="458"/>
      <c r="GMN81" s="458"/>
      <c r="GMO81" s="458"/>
      <c r="GMP81" s="458"/>
      <c r="GMQ81" s="458"/>
      <c r="GMR81" s="458"/>
      <c r="GMS81" s="458"/>
      <c r="GMT81" s="458"/>
      <c r="GMU81" s="458"/>
      <c r="GMV81" s="458"/>
      <c r="GMW81" s="458"/>
      <c r="GMX81" s="458"/>
      <c r="GMY81" s="458"/>
      <c r="GMZ81" s="458"/>
      <c r="GNA81" s="458"/>
      <c r="GNB81" s="458"/>
      <c r="GNC81" s="458"/>
      <c r="GND81" s="458"/>
      <c r="GNE81" s="458"/>
      <c r="GNF81" s="458"/>
      <c r="GNG81" s="458"/>
      <c r="GNH81" s="458"/>
      <c r="GNI81" s="458"/>
      <c r="GNJ81" s="458"/>
      <c r="GNK81" s="458"/>
      <c r="GNL81" s="458"/>
      <c r="GNM81" s="458"/>
      <c r="GNN81" s="458"/>
      <c r="GNO81" s="458"/>
      <c r="GNP81" s="458"/>
      <c r="GNQ81" s="458"/>
      <c r="GNR81" s="458"/>
      <c r="GNS81" s="458"/>
      <c r="GNT81" s="458"/>
      <c r="GNU81" s="458"/>
      <c r="GNV81" s="458"/>
      <c r="GNW81" s="458"/>
      <c r="GNX81" s="458"/>
      <c r="GNY81" s="458"/>
      <c r="GNZ81" s="458"/>
      <c r="GOA81" s="458"/>
      <c r="GOB81" s="458"/>
      <c r="GOC81" s="458"/>
      <c r="GOD81" s="458"/>
      <c r="GOE81" s="458"/>
      <c r="GOF81" s="458"/>
      <c r="GOG81" s="458"/>
      <c r="GOH81" s="458"/>
      <c r="GOI81" s="458"/>
      <c r="GOJ81" s="458"/>
      <c r="GOK81" s="458"/>
      <c r="GOL81" s="458"/>
      <c r="GOM81" s="458"/>
      <c r="GON81" s="458"/>
      <c r="GOO81" s="458"/>
      <c r="GOP81" s="458"/>
      <c r="GOQ81" s="458"/>
      <c r="GOR81" s="458"/>
      <c r="GOS81" s="458"/>
      <c r="GOT81" s="458"/>
      <c r="GOU81" s="458"/>
      <c r="GOV81" s="458"/>
      <c r="GOW81" s="458"/>
      <c r="GOX81" s="458"/>
      <c r="GOY81" s="458"/>
      <c r="GOZ81" s="458"/>
      <c r="GPA81" s="458"/>
      <c r="GPB81" s="458"/>
      <c r="GPC81" s="458"/>
      <c r="GPD81" s="458"/>
      <c r="GPE81" s="458"/>
      <c r="GPF81" s="458"/>
      <c r="GPG81" s="458"/>
      <c r="GPH81" s="458"/>
      <c r="GPI81" s="458"/>
      <c r="GPJ81" s="458"/>
      <c r="GPK81" s="458"/>
      <c r="GPL81" s="458"/>
      <c r="GPM81" s="458"/>
      <c r="GPN81" s="458"/>
      <c r="GPO81" s="458"/>
      <c r="GPP81" s="458"/>
      <c r="GPQ81" s="458"/>
      <c r="GPR81" s="458"/>
      <c r="GPS81" s="458"/>
      <c r="GPT81" s="458"/>
      <c r="GPU81" s="458"/>
      <c r="GPV81" s="458"/>
      <c r="GPW81" s="458"/>
      <c r="GPX81" s="458"/>
      <c r="GPY81" s="458"/>
      <c r="GPZ81" s="458"/>
      <c r="GQA81" s="458"/>
      <c r="GQB81" s="458"/>
      <c r="GQC81" s="458"/>
      <c r="GQD81" s="458"/>
      <c r="GQE81" s="458"/>
      <c r="GQF81" s="458"/>
      <c r="GQG81" s="458"/>
      <c r="GQH81" s="458"/>
      <c r="GQI81" s="458"/>
      <c r="GQJ81" s="458"/>
      <c r="GQK81" s="458"/>
      <c r="GQL81" s="458"/>
      <c r="GQM81" s="458"/>
      <c r="GQN81" s="458"/>
      <c r="GQO81" s="458"/>
      <c r="GQP81" s="458"/>
      <c r="GQQ81" s="458"/>
      <c r="GQR81" s="458"/>
      <c r="GQS81" s="458"/>
      <c r="GQT81" s="458"/>
      <c r="GQU81" s="458"/>
      <c r="GQV81" s="458"/>
      <c r="GQW81" s="458"/>
      <c r="GQX81" s="458"/>
      <c r="GQY81" s="458"/>
      <c r="GQZ81" s="458"/>
      <c r="GRA81" s="458"/>
      <c r="GRB81" s="458"/>
      <c r="GRC81" s="458"/>
      <c r="GRD81" s="458"/>
      <c r="GRE81" s="458"/>
      <c r="GRF81" s="458"/>
      <c r="GRG81" s="458"/>
      <c r="GRH81" s="458"/>
      <c r="GRI81" s="458"/>
      <c r="GRJ81" s="458"/>
      <c r="GRK81" s="458"/>
      <c r="GRL81" s="458"/>
      <c r="GRM81" s="458"/>
      <c r="GRN81" s="458"/>
      <c r="GRO81" s="458"/>
      <c r="GRP81" s="458"/>
      <c r="GRQ81" s="458"/>
      <c r="GRR81" s="458"/>
      <c r="GRS81" s="458"/>
      <c r="GRT81" s="458"/>
      <c r="GRU81" s="458"/>
      <c r="GRV81" s="458"/>
      <c r="GRW81" s="458"/>
      <c r="GRX81" s="458"/>
      <c r="GRY81" s="458"/>
      <c r="GRZ81" s="458"/>
      <c r="GSA81" s="458"/>
      <c r="GSB81" s="458"/>
      <c r="GSC81" s="458"/>
      <c r="GSD81" s="458"/>
      <c r="GSE81" s="458"/>
      <c r="GSF81" s="458"/>
      <c r="GSG81" s="458"/>
      <c r="GSH81" s="458"/>
      <c r="GSI81" s="458"/>
      <c r="GSJ81" s="458"/>
      <c r="GSK81" s="458"/>
      <c r="GSL81" s="458"/>
      <c r="GSM81" s="458"/>
      <c r="GSN81" s="458"/>
      <c r="GSO81" s="458"/>
      <c r="GSP81" s="458"/>
      <c r="GSQ81" s="458"/>
      <c r="GSR81" s="458"/>
      <c r="GSS81" s="458"/>
      <c r="GST81" s="458"/>
      <c r="GSU81" s="458"/>
      <c r="GSV81" s="458"/>
      <c r="GSW81" s="458"/>
      <c r="GSX81" s="458"/>
      <c r="GSY81" s="458"/>
      <c r="GSZ81" s="458"/>
      <c r="GTA81" s="458"/>
      <c r="GTB81" s="458"/>
      <c r="GTC81" s="458"/>
      <c r="GTD81" s="458"/>
      <c r="GTE81" s="458"/>
      <c r="GTF81" s="458"/>
      <c r="GTG81" s="458"/>
      <c r="GTH81" s="458"/>
      <c r="GTI81" s="458"/>
      <c r="GTJ81" s="458"/>
      <c r="GTK81" s="458"/>
      <c r="GTL81" s="458"/>
      <c r="GTM81" s="458"/>
      <c r="GTN81" s="458"/>
      <c r="GTO81" s="458"/>
      <c r="GTP81" s="458"/>
      <c r="GTQ81" s="458"/>
      <c r="GTR81" s="458"/>
      <c r="GTS81" s="458"/>
      <c r="GTT81" s="458"/>
      <c r="GTU81" s="458"/>
      <c r="GTV81" s="458"/>
      <c r="GTW81" s="458"/>
      <c r="GTX81" s="458"/>
      <c r="GTY81" s="458"/>
      <c r="GTZ81" s="458"/>
      <c r="GUA81" s="458"/>
      <c r="GUB81" s="458"/>
      <c r="GUC81" s="458"/>
      <c r="GUD81" s="458"/>
      <c r="GUE81" s="458"/>
      <c r="GUF81" s="458"/>
      <c r="GUG81" s="458"/>
      <c r="GUH81" s="458"/>
      <c r="GUI81" s="458"/>
      <c r="GUJ81" s="458"/>
      <c r="GUK81" s="458"/>
      <c r="GUL81" s="458"/>
      <c r="GUM81" s="458"/>
      <c r="GUN81" s="458"/>
      <c r="GUO81" s="458"/>
      <c r="GUP81" s="458"/>
      <c r="GUQ81" s="458"/>
      <c r="GUR81" s="458"/>
      <c r="GUS81" s="458"/>
      <c r="GUT81" s="458"/>
      <c r="GUU81" s="458"/>
      <c r="GUV81" s="458"/>
      <c r="GUW81" s="458"/>
      <c r="GUX81" s="458"/>
      <c r="GUY81" s="458"/>
      <c r="GUZ81" s="458"/>
      <c r="GVA81" s="458"/>
      <c r="GVB81" s="458"/>
      <c r="GVC81" s="458"/>
      <c r="GVD81" s="458"/>
      <c r="GVE81" s="458"/>
      <c r="GVF81" s="458"/>
      <c r="GVG81" s="458"/>
      <c r="GVH81" s="458"/>
      <c r="GVI81" s="458"/>
      <c r="GVJ81" s="458"/>
      <c r="GVK81" s="458"/>
      <c r="GVL81" s="458"/>
      <c r="GVM81" s="458"/>
      <c r="GVN81" s="458"/>
      <c r="GVO81" s="458"/>
      <c r="GVP81" s="458"/>
      <c r="GVQ81" s="458"/>
      <c r="GVR81" s="458"/>
      <c r="GVS81" s="458"/>
      <c r="GVT81" s="458"/>
      <c r="GVU81" s="458"/>
      <c r="GVV81" s="458"/>
      <c r="GVW81" s="458"/>
      <c r="GVX81" s="458"/>
      <c r="GVY81" s="458"/>
      <c r="GVZ81" s="458"/>
      <c r="GWA81" s="458"/>
      <c r="GWB81" s="458"/>
      <c r="GWC81" s="458"/>
      <c r="GWD81" s="458"/>
      <c r="GWE81" s="458"/>
      <c r="GWF81" s="458"/>
      <c r="GWG81" s="458"/>
      <c r="GWH81" s="458"/>
      <c r="GWI81" s="458"/>
      <c r="GWJ81" s="458"/>
      <c r="GWK81" s="458"/>
      <c r="GWL81" s="458"/>
      <c r="GWM81" s="458"/>
      <c r="GWN81" s="458"/>
      <c r="GWO81" s="458"/>
      <c r="GWP81" s="458"/>
      <c r="GWQ81" s="458"/>
      <c r="GWR81" s="458"/>
      <c r="GWS81" s="458"/>
      <c r="GWT81" s="458"/>
      <c r="GWU81" s="458"/>
      <c r="GWV81" s="458"/>
      <c r="GWW81" s="458"/>
      <c r="GWX81" s="458"/>
      <c r="GWY81" s="458"/>
      <c r="GWZ81" s="458"/>
      <c r="GXA81" s="458"/>
      <c r="GXB81" s="458"/>
      <c r="GXC81" s="458"/>
      <c r="GXD81" s="458"/>
      <c r="GXE81" s="458"/>
      <c r="GXF81" s="458"/>
      <c r="GXG81" s="458"/>
      <c r="GXH81" s="458"/>
      <c r="GXI81" s="458"/>
      <c r="GXJ81" s="458"/>
      <c r="GXK81" s="458"/>
      <c r="GXL81" s="458"/>
      <c r="GXM81" s="458"/>
      <c r="GXN81" s="458"/>
      <c r="GXO81" s="458"/>
      <c r="GXP81" s="458"/>
      <c r="GXQ81" s="458"/>
      <c r="GXR81" s="458"/>
      <c r="GXS81" s="458"/>
      <c r="GXT81" s="458"/>
      <c r="GXU81" s="458"/>
      <c r="GXV81" s="458"/>
      <c r="GXW81" s="458"/>
      <c r="GXX81" s="458"/>
      <c r="GXY81" s="458"/>
      <c r="GXZ81" s="458"/>
      <c r="GYA81" s="458"/>
      <c r="GYB81" s="458"/>
      <c r="GYC81" s="458"/>
      <c r="GYD81" s="458"/>
      <c r="GYE81" s="458"/>
      <c r="GYF81" s="458"/>
      <c r="GYG81" s="458"/>
      <c r="GYH81" s="458"/>
      <c r="GYI81" s="458"/>
      <c r="GYJ81" s="458"/>
      <c r="GYK81" s="458"/>
      <c r="GYL81" s="458"/>
      <c r="GYM81" s="458"/>
      <c r="GYN81" s="458"/>
      <c r="GYO81" s="458"/>
      <c r="GYP81" s="458"/>
      <c r="GYQ81" s="458"/>
      <c r="GYR81" s="458"/>
      <c r="GYS81" s="458"/>
      <c r="GYT81" s="458"/>
      <c r="GYU81" s="458"/>
      <c r="GYV81" s="458"/>
      <c r="GYW81" s="458"/>
      <c r="GYX81" s="458"/>
      <c r="GYY81" s="458"/>
      <c r="GYZ81" s="458"/>
      <c r="GZA81" s="458"/>
      <c r="GZB81" s="458"/>
      <c r="GZC81" s="458"/>
      <c r="GZD81" s="458"/>
      <c r="GZE81" s="458"/>
      <c r="GZF81" s="458"/>
      <c r="GZG81" s="458"/>
      <c r="GZH81" s="458"/>
      <c r="GZI81" s="458"/>
      <c r="GZJ81" s="458"/>
      <c r="GZK81" s="458"/>
      <c r="GZL81" s="458"/>
      <c r="GZM81" s="458"/>
      <c r="GZN81" s="458"/>
      <c r="GZO81" s="458"/>
      <c r="GZP81" s="458"/>
      <c r="GZQ81" s="458"/>
      <c r="GZR81" s="458"/>
      <c r="GZS81" s="458"/>
      <c r="GZT81" s="458"/>
      <c r="GZU81" s="458"/>
      <c r="GZV81" s="458"/>
      <c r="GZW81" s="458"/>
      <c r="GZX81" s="458"/>
      <c r="GZY81" s="458"/>
      <c r="GZZ81" s="458"/>
      <c r="HAA81" s="458"/>
      <c r="HAB81" s="458"/>
      <c r="HAC81" s="458"/>
      <c r="HAD81" s="458"/>
      <c r="HAE81" s="458"/>
      <c r="HAF81" s="458"/>
      <c r="HAG81" s="458"/>
      <c r="HAH81" s="458"/>
      <c r="HAI81" s="458"/>
      <c r="HAJ81" s="458"/>
      <c r="HAK81" s="458"/>
      <c r="HAL81" s="458"/>
      <c r="HAM81" s="458"/>
      <c r="HAN81" s="458"/>
      <c r="HAO81" s="458"/>
      <c r="HAP81" s="458"/>
      <c r="HAQ81" s="458"/>
      <c r="HAR81" s="458"/>
      <c r="HAS81" s="458"/>
      <c r="HAT81" s="458"/>
      <c r="HAU81" s="458"/>
      <c r="HAV81" s="458"/>
      <c r="HAW81" s="458"/>
      <c r="HAX81" s="458"/>
      <c r="HAY81" s="458"/>
      <c r="HAZ81" s="458"/>
      <c r="HBA81" s="458"/>
      <c r="HBB81" s="458"/>
      <c r="HBC81" s="458"/>
      <c r="HBD81" s="458"/>
      <c r="HBE81" s="458"/>
      <c r="HBF81" s="458"/>
      <c r="HBG81" s="458"/>
      <c r="HBH81" s="458"/>
      <c r="HBI81" s="458"/>
      <c r="HBJ81" s="458"/>
      <c r="HBK81" s="458"/>
      <c r="HBL81" s="458"/>
      <c r="HBM81" s="458"/>
      <c r="HBN81" s="458"/>
      <c r="HBO81" s="458"/>
      <c r="HBP81" s="458"/>
      <c r="HBQ81" s="458"/>
      <c r="HBR81" s="458"/>
      <c r="HBS81" s="458"/>
      <c r="HBT81" s="458"/>
      <c r="HBU81" s="458"/>
      <c r="HBV81" s="458"/>
      <c r="HBW81" s="458"/>
      <c r="HBX81" s="458"/>
      <c r="HBY81" s="458"/>
      <c r="HBZ81" s="458"/>
      <c r="HCA81" s="458"/>
      <c r="HCB81" s="458"/>
      <c r="HCC81" s="458"/>
      <c r="HCD81" s="458"/>
      <c r="HCE81" s="458"/>
      <c r="HCF81" s="458"/>
      <c r="HCG81" s="458"/>
      <c r="HCH81" s="458"/>
      <c r="HCI81" s="458"/>
      <c r="HCJ81" s="458"/>
      <c r="HCK81" s="458"/>
      <c r="HCL81" s="458"/>
      <c r="HCM81" s="458"/>
      <c r="HCN81" s="458"/>
      <c r="HCO81" s="458"/>
      <c r="HCP81" s="458"/>
      <c r="HCQ81" s="458"/>
      <c r="HCR81" s="458"/>
      <c r="HCS81" s="458"/>
      <c r="HCT81" s="458"/>
      <c r="HCU81" s="458"/>
      <c r="HCV81" s="458"/>
      <c r="HCW81" s="458"/>
      <c r="HCX81" s="458"/>
      <c r="HCY81" s="458"/>
      <c r="HCZ81" s="458"/>
      <c r="HDA81" s="458"/>
      <c r="HDB81" s="458"/>
      <c r="HDC81" s="458"/>
      <c r="HDD81" s="458"/>
      <c r="HDE81" s="458"/>
      <c r="HDF81" s="458"/>
      <c r="HDG81" s="458"/>
      <c r="HDH81" s="458"/>
      <c r="HDI81" s="458"/>
      <c r="HDJ81" s="458"/>
      <c r="HDK81" s="458"/>
      <c r="HDL81" s="458"/>
      <c r="HDM81" s="458"/>
      <c r="HDN81" s="458"/>
      <c r="HDO81" s="458"/>
      <c r="HDP81" s="458"/>
      <c r="HDQ81" s="458"/>
      <c r="HDR81" s="458"/>
      <c r="HDS81" s="458"/>
      <c r="HDT81" s="458"/>
      <c r="HDU81" s="458"/>
      <c r="HDV81" s="458"/>
      <c r="HDW81" s="458"/>
      <c r="HDX81" s="458"/>
      <c r="HDY81" s="458"/>
      <c r="HDZ81" s="458"/>
      <c r="HEA81" s="458"/>
      <c r="HEB81" s="458"/>
      <c r="HEC81" s="458"/>
      <c r="HED81" s="458"/>
      <c r="HEE81" s="458"/>
      <c r="HEF81" s="458"/>
      <c r="HEG81" s="458"/>
      <c r="HEH81" s="458"/>
      <c r="HEI81" s="458"/>
      <c r="HEJ81" s="458"/>
      <c r="HEK81" s="458"/>
      <c r="HEL81" s="458"/>
      <c r="HEM81" s="458"/>
      <c r="HEN81" s="458"/>
      <c r="HEO81" s="458"/>
      <c r="HEP81" s="458"/>
      <c r="HEQ81" s="458"/>
      <c r="HER81" s="458"/>
      <c r="HES81" s="458"/>
      <c r="HET81" s="458"/>
      <c r="HEU81" s="458"/>
      <c r="HEV81" s="458"/>
      <c r="HEW81" s="458"/>
      <c r="HEX81" s="458"/>
      <c r="HEY81" s="458"/>
      <c r="HEZ81" s="458"/>
      <c r="HFA81" s="458"/>
      <c r="HFB81" s="458"/>
      <c r="HFC81" s="458"/>
      <c r="HFD81" s="458"/>
      <c r="HFE81" s="458"/>
      <c r="HFF81" s="458"/>
      <c r="HFG81" s="458"/>
      <c r="HFH81" s="458"/>
      <c r="HFI81" s="458"/>
      <c r="HFJ81" s="458"/>
      <c r="HFK81" s="458"/>
      <c r="HFL81" s="458"/>
      <c r="HFM81" s="458"/>
      <c r="HFN81" s="458"/>
      <c r="HFO81" s="458"/>
      <c r="HFP81" s="458"/>
      <c r="HFQ81" s="458"/>
      <c r="HFR81" s="458"/>
      <c r="HFS81" s="458"/>
      <c r="HFT81" s="458"/>
      <c r="HFU81" s="458"/>
      <c r="HFV81" s="458"/>
      <c r="HFW81" s="458"/>
      <c r="HFX81" s="458"/>
      <c r="HFY81" s="458"/>
      <c r="HFZ81" s="458"/>
      <c r="HGA81" s="458"/>
      <c r="HGB81" s="458"/>
      <c r="HGC81" s="458"/>
      <c r="HGD81" s="458"/>
      <c r="HGE81" s="458"/>
      <c r="HGF81" s="458"/>
      <c r="HGG81" s="458"/>
      <c r="HGH81" s="458"/>
      <c r="HGI81" s="458"/>
      <c r="HGJ81" s="458"/>
      <c r="HGK81" s="458"/>
      <c r="HGL81" s="458"/>
      <c r="HGM81" s="458"/>
      <c r="HGN81" s="458"/>
      <c r="HGO81" s="458"/>
      <c r="HGP81" s="458"/>
      <c r="HGQ81" s="458"/>
      <c r="HGR81" s="458"/>
      <c r="HGS81" s="458"/>
      <c r="HGT81" s="458"/>
      <c r="HGU81" s="458"/>
      <c r="HGV81" s="458"/>
      <c r="HGW81" s="458"/>
      <c r="HGX81" s="458"/>
      <c r="HGY81" s="458"/>
      <c r="HGZ81" s="458"/>
      <c r="HHA81" s="458"/>
      <c r="HHB81" s="458"/>
      <c r="HHC81" s="458"/>
      <c r="HHD81" s="458"/>
      <c r="HHE81" s="458"/>
      <c r="HHF81" s="458"/>
      <c r="HHG81" s="458"/>
      <c r="HHH81" s="458"/>
      <c r="HHI81" s="458"/>
      <c r="HHJ81" s="458"/>
      <c r="HHK81" s="458"/>
      <c r="HHL81" s="458"/>
      <c r="HHM81" s="458"/>
      <c r="HHN81" s="458"/>
      <c r="HHO81" s="458"/>
      <c r="HHP81" s="458"/>
      <c r="HHQ81" s="458"/>
      <c r="HHR81" s="458"/>
      <c r="HHS81" s="458"/>
      <c r="HHT81" s="458"/>
      <c r="HHU81" s="458"/>
      <c r="HHV81" s="458"/>
      <c r="HHW81" s="458"/>
      <c r="HHX81" s="458"/>
      <c r="HHY81" s="458"/>
      <c r="HHZ81" s="458"/>
      <c r="HIA81" s="458"/>
      <c r="HIB81" s="458"/>
      <c r="HIC81" s="458"/>
      <c r="HID81" s="458"/>
      <c r="HIE81" s="458"/>
      <c r="HIF81" s="458"/>
      <c r="HIG81" s="458"/>
      <c r="HIH81" s="458"/>
      <c r="HII81" s="458"/>
      <c r="HIJ81" s="458"/>
      <c r="HIK81" s="458"/>
      <c r="HIL81" s="458"/>
      <c r="HIM81" s="458"/>
      <c r="HIN81" s="458"/>
      <c r="HIO81" s="458"/>
      <c r="HIP81" s="458"/>
      <c r="HIQ81" s="458"/>
      <c r="HIR81" s="458"/>
      <c r="HIS81" s="458"/>
      <c r="HIT81" s="458"/>
      <c r="HIU81" s="458"/>
      <c r="HIV81" s="458"/>
      <c r="HIW81" s="458"/>
      <c r="HIX81" s="458"/>
      <c r="HIY81" s="458"/>
      <c r="HIZ81" s="458"/>
      <c r="HJA81" s="458"/>
      <c r="HJB81" s="458"/>
      <c r="HJC81" s="458"/>
      <c r="HJD81" s="458"/>
      <c r="HJE81" s="458"/>
      <c r="HJF81" s="458"/>
      <c r="HJG81" s="458"/>
      <c r="HJH81" s="458"/>
      <c r="HJI81" s="458"/>
      <c r="HJJ81" s="458"/>
      <c r="HJK81" s="458"/>
      <c r="HJL81" s="458"/>
      <c r="HJM81" s="458"/>
      <c r="HJN81" s="458"/>
      <c r="HJO81" s="458"/>
      <c r="HJP81" s="458"/>
      <c r="HJQ81" s="458"/>
      <c r="HJR81" s="458"/>
      <c r="HJS81" s="458"/>
      <c r="HJT81" s="458"/>
      <c r="HJU81" s="458"/>
      <c r="HJV81" s="458"/>
      <c r="HJW81" s="458"/>
      <c r="HJX81" s="458"/>
      <c r="HJY81" s="458"/>
      <c r="HJZ81" s="458"/>
      <c r="HKA81" s="458"/>
      <c r="HKB81" s="458"/>
      <c r="HKC81" s="458"/>
      <c r="HKD81" s="458"/>
      <c r="HKE81" s="458"/>
      <c r="HKF81" s="458"/>
      <c r="HKG81" s="458"/>
      <c r="HKH81" s="458"/>
      <c r="HKI81" s="458"/>
      <c r="HKJ81" s="458"/>
      <c r="HKK81" s="458"/>
      <c r="HKL81" s="458"/>
      <c r="HKM81" s="458"/>
      <c r="HKN81" s="458"/>
      <c r="HKO81" s="458"/>
      <c r="HKP81" s="458"/>
      <c r="HKQ81" s="458"/>
      <c r="HKR81" s="458"/>
      <c r="HKS81" s="458"/>
      <c r="HKT81" s="458"/>
      <c r="HKU81" s="458"/>
      <c r="HKV81" s="458"/>
      <c r="HKW81" s="458"/>
      <c r="HKX81" s="458"/>
      <c r="HKY81" s="458"/>
      <c r="HKZ81" s="458"/>
      <c r="HLA81" s="458"/>
      <c r="HLB81" s="458"/>
      <c r="HLC81" s="458"/>
      <c r="HLD81" s="458"/>
      <c r="HLE81" s="458"/>
      <c r="HLF81" s="458"/>
      <c r="HLG81" s="458"/>
      <c r="HLH81" s="458"/>
      <c r="HLI81" s="458"/>
      <c r="HLJ81" s="458"/>
      <c r="HLK81" s="458"/>
      <c r="HLL81" s="458"/>
      <c r="HLM81" s="458"/>
      <c r="HLN81" s="458"/>
      <c r="HLO81" s="458"/>
      <c r="HLP81" s="458"/>
      <c r="HLQ81" s="458"/>
      <c r="HLR81" s="458"/>
      <c r="HLS81" s="458"/>
      <c r="HLT81" s="458"/>
      <c r="HLU81" s="458"/>
      <c r="HLV81" s="458"/>
      <c r="HLW81" s="458"/>
      <c r="HLX81" s="458"/>
      <c r="HLY81" s="458"/>
      <c r="HLZ81" s="458"/>
      <c r="HMA81" s="458"/>
      <c r="HMB81" s="458"/>
      <c r="HMC81" s="458"/>
      <c r="HMD81" s="458"/>
      <c r="HME81" s="458"/>
      <c r="HMF81" s="458"/>
      <c r="HMG81" s="458"/>
      <c r="HMH81" s="458"/>
      <c r="HMI81" s="458"/>
      <c r="HMJ81" s="458"/>
      <c r="HMK81" s="458"/>
      <c r="HML81" s="458"/>
      <c r="HMM81" s="458"/>
      <c r="HMN81" s="458"/>
      <c r="HMO81" s="458"/>
      <c r="HMP81" s="458"/>
      <c r="HMQ81" s="458"/>
      <c r="HMR81" s="458"/>
      <c r="HMS81" s="458"/>
      <c r="HMT81" s="458"/>
      <c r="HMU81" s="458"/>
      <c r="HMV81" s="458"/>
      <c r="HMW81" s="458"/>
      <c r="HMX81" s="458"/>
      <c r="HMY81" s="458"/>
      <c r="HMZ81" s="458"/>
      <c r="HNA81" s="458"/>
      <c r="HNB81" s="458"/>
      <c r="HNC81" s="458"/>
      <c r="HND81" s="458"/>
      <c r="HNE81" s="458"/>
      <c r="HNF81" s="458"/>
      <c r="HNG81" s="458"/>
      <c r="HNH81" s="458"/>
      <c r="HNI81" s="458"/>
      <c r="HNJ81" s="458"/>
      <c r="HNK81" s="458"/>
      <c r="HNL81" s="458"/>
      <c r="HNM81" s="458"/>
      <c r="HNN81" s="458"/>
      <c r="HNO81" s="458"/>
      <c r="HNP81" s="458"/>
      <c r="HNQ81" s="458"/>
      <c r="HNR81" s="458"/>
      <c r="HNS81" s="458"/>
      <c r="HNT81" s="458"/>
      <c r="HNU81" s="458"/>
      <c r="HNV81" s="458"/>
      <c r="HNW81" s="458"/>
      <c r="HNX81" s="458"/>
      <c r="HNY81" s="458"/>
      <c r="HNZ81" s="458"/>
      <c r="HOA81" s="458"/>
      <c r="HOB81" s="458"/>
      <c r="HOC81" s="458"/>
      <c r="HOD81" s="458"/>
      <c r="HOE81" s="458"/>
      <c r="HOF81" s="458"/>
      <c r="HOG81" s="458"/>
      <c r="HOH81" s="458"/>
      <c r="HOI81" s="458"/>
      <c r="HOJ81" s="458"/>
      <c r="HOK81" s="458"/>
      <c r="HOL81" s="458"/>
      <c r="HOM81" s="458"/>
      <c r="HON81" s="458"/>
      <c r="HOO81" s="458"/>
      <c r="HOP81" s="458"/>
      <c r="HOQ81" s="458"/>
      <c r="HOR81" s="458"/>
      <c r="HOS81" s="458"/>
      <c r="HOT81" s="458"/>
      <c r="HOU81" s="458"/>
      <c r="HOV81" s="458"/>
      <c r="HOW81" s="458"/>
      <c r="HOX81" s="458"/>
      <c r="HOY81" s="458"/>
      <c r="HOZ81" s="458"/>
      <c r="HPA81" s="458"/>
      <c r="HPB81" s="458"/>
      <c r="HPC81" s="458"/>
      <c r="HPD81" s="458"/>
      <c r="HPE81" s="458"/>
      <c r="HPF81" s="458"/>
      <c r="HPG81" s="458"/>
      <c r="HPH81" s="458"/>
      <c r="HPI81" s="458"/>
      <c r="HPJ81" s="458"/>
      <c r="HPK81" s="458"/>
      <c r="HPL81" s="458"/>
      <c r="HPM81" s="458"/>
      <c r="HPN81" s="458"/>
      <c r="HPO81" s="458"/>
      <c r="HPP81" s="458"/>
      <c r="HPQ81" s="458"/>
      <c r="HPR81" s="458"/>
      <c r="HPS81" s="458"/>
      <c r="HPT81" s="458"/>
      <c r="HPU81" s="458"/>
      <c r="HPV81" s="458"/>
      <c r="HPW81" s="458"/>
      <c r="HPX81" s="458"/>
      <c r="HPY81" s="458"/>
      <c r="HPZ81" s="458"/>
      <c r="HQA81" s="458"/>
      <c r="HQB81" s="458"/>
      <c r="HQC81" s="458"/>
      <c r="HQD81" s="458"/>
      <c r="HQE81" s="458"/>
      <c r="HQF81" s="458"/>
      <c r="HQG81" s="458"/>
      <c r="HQH81" s="458"/>
      <c r="HQI81" s="458"/>
      <c r="HQJ81" s="458"/>
      <c r="HQK81" s="458"/>
      <c r="HQL81" s="458"/>
      <c r="HQM81" s="458"/>
      <c r="HQN81" s="458"/>
      <c r="HQO81" s="458"/>
      <c r="HQP81" s="458"/>
      <c r="HQQ81" s="458"/>
      <c r="HQR81" s="458"/>
      <c r="HQS81" s="458"/>
      <c r="HQT81" s="458"/>
      <c r="HQU81" s="458"/>
      <c r="HQV81" s="458"/>
      <c r="HQW81" s="458"/>
      <c r="HQX81" s="458"/>
      <c r="HQY81" s="458"/>
      <c r="HQZ81" s="458"/>
      <c r="HRA81" s="458"/>
      <c r="HRB81" s="458"/>
      <c r="HRC81" s="458"/>
      <c r="HRD81" s="458"/>
      <c r="HRE81" s="458"/>
      <c r="HRF81" s="458"/>
      <c r="HRG81" s="458"/>
      <c r="HRH81" s="458"/>
      <c r="HRI81" s="458"/>
      <c r="HRJ81" s="458"/>
      <c r="HRK81" s="458"/>
      <c r="HRL81" s="458"/>
      <c r="HRM81" s="458"/>
      <c r="HRN81" s="458"/>
      <c r="HRO81" s="458"/>
      <c r="HRP81" s="458"/>
      <c r="HRQ81" s="458"/>
      <c r="HRR81" s="458"/>
      <c r="HRS81" s="458"/>
      <c r="HRT81" s="458"/>
      <c r="HRU81" s="458"/>
      <c r="HRV81" s="458"/>
      <c r="HRW81" s="458"/>
      <c r="HRX81" s="458"/>
      <c r="HRY81" s="458"/>
      <c r="HRZ81" s="458"/>
      <c r="HSA81" s="458"/>
      <c r="HSB81" s="458"/>
      <c r="HSC81" s="458"/>
      <c r="HSD81" s="458"/>
      <c r="HSE81" s="458"/>
      <c r="HSF81" s="458"/>
      <c r="HSG81" s="458"/>
      <c r="HSH81" s="458"/>
      <c r="HSI81" s="458"/>
      <c r="HSJ81" s="458"/>
      <c r="HSK81" s="458"/>
      <c r="HSL81" s="458"/>
      <c r="HSM81" s="458"/>
      <c r="HSN81" s="458"/>
      <c r="HSO81" s="458"/>
      <c r="HSP81" s="458"/>
      <c r="HSQ81" s="458"/>
      <c r="HSR81" s="458"/>
      <c r="HSS81" s="458"/>
      <c r="HST81" s="458"/>
      <c r="HSU81" s="458"/>
      <c r="HSV81" s="458"/>
      <c r="HSW81" s="458"/>
      <c r="HSX81" s="458"/>
      <c r="HSY81" s="458"/>
      <c r="HSZ81" s="458"/>
      <c r="HTA81" s="458"/>
      <c r="HTB81" s="458"/>
      <c r="HTC81" s="458"/>
      <c r="HTD81" s="458"/>
      <c r="HTE81" s="458"/>
      <c r="HTF81" s="458"/>
      <c r="HTG81" s="458"/>
      <c r="HTH81" s="458"/>
      <c r="HTI81" s="458"/>
      <c r="HTJ81" s="458"/>
      <c r="HTK81" s="458"/>
      <c r="HTL81" s="458"/>
      <c r="HTM81" s="458"/>
      <c r="HTN81" s="458"/>
      <c r="HTO81" s="458"/>
      <c r="HTP81" s="458"/>
      <c r="HTQ81" s="458"/>
      <c r="HTR81" s="458"/>
      <c r="HTS81" s="458"/>
      <c r="HTT81" s="458"/>
      <c r="HTU81" s="458"/>
      <c r="HTV81" s="458"/>
      <c r="HTW81" s="458"/>
      <c r="HTX81" s="458"/>
      <c r="HTY81" s="458"/>
      <c r="HTZ81" s="458"/>
      <c r="HUA81" s="458"/>
      <c r="HUB81" s="458"/>
      <c r="HUC81" s="458"/>
      <c r="HUD81" s="458"/>
      <c r="HUE81" s="458"/>
      <c r="HUF81" s="458"/>
      <c r="HUG81" s="458"/>
      <c r="HUH81" s="458"/>
      <c r="HUI81" s="458"/>
      <c r="HUJ81" s="458"/>
      <c r="HUK81" s="458"/>
      <c r="HUL81" s="458"/>
      <c r="HUM81" s="458"/>
      <c r="HUN81" s="458"/>
      <c r="HUO81" s="458"/>
      <c r="HUP81" s="458"/>
      <c r="HUQ81" s="458"/>
      <c r="HUR81" s="458"/>
      <c r="HUS81" s="458"/>
      <c r="HUT81" s="458"/>
      <c r="HUU81" s="458"/>
      <c r="HUV81" s="458"/>
      <c r="HUW81" s="458"/>
      <c r="HUX81" s="458"/>
      <c r="HUY81" s="458"/>
      <c r="HUZ81" s="458"/>
      <c r="HVA81" s="458"/>
      <c r="HVB81" s="458"/>
      <c r="HVC81" s="458"/>
      <c r="HVD81" s="458"/>
      <c r="HVE81" s="458"/>
      <c r="HVF81" s="458"/>
      <c r="HVG81" s="458"/>
      <c r="HVH81" s="458"/>
      <c r="HVI81" s="458"/>
      <c r="HVJ81" s="458"/>
      <c r="HVK81" s="458"/>
      <c r="HVL81" s="458"/>
      <c r="HVM81" s="458"/>
      <c r="HVN81" s="458"/>
      <c r="HVO81" s="458"/>
      <c r="HVP81" s="458"/>
      <c r="HVQ81" s="458"/>
      <c r="HVR81" s="458"/>
      <c r="HVS81" s="458"/>
      <c r="HVT81" s="458"/>
      <c r="HVU81" s="458"/>
      <c r="HVV81" s="458"/>
      <c r="HVW81" s="458"/>
      <c r="HVX81" s="458"/>
      <c r="HVY81" s="458"/>
      <c r="HVZ81" s="458"/>
      <c r="HWA81" s="458"/>
      <c r="HWB81" s="458"/>
      <c r="HWC81" s="458"/>
      <c r="HWD81" s="458"/>
      <c r="HWE81" s="458"/>
      <c r="HWF81" s="458"/>
      <c r="HWG81" s="458"/>
      <c r="HWH81" s="458"/>
      <c r="HWI81" s="458"/>
      <c r="HWJ81" s="458"/>
      <c r="HWK81" s="458"/>
      <c r="HWL81" s="458"/>
      <c r="HWM81" s="458"/>
      <c r="HWN81" s="458"/>
      <c r="HWO81" s="458"/>
      <c r="HWP81" s="458"/>
      <c r="HWQ81" s="458"/>
      <c r="HWR81" s="458"/>
      <c r="HWS81" s="458"/>
      <c r="HWT81" s="458"/>
      <c r="HWU81" s="458"/>
      <c r="HWV81" s="458"/>
      <c r="HWW81" s="458"/>
      <c r="HWX81" s="458"/>
      <c r="HWY81" s="458"/>
      <c r="HWZ81" s="458"/>
      <c r="HXA81" s="458"/>
      <c r="HXB81" s="458"/>
      <c r="HXC81" s="458"/>
      <c r="HXD81" s="458"/>
      <c r="HXE81" s="458"/>
      <c r="HXF81" s="458"/>
      <c r="HXG81" s="458"/>
      <c r="HXH81" s="458"/>
      <c r="HXI81" s="458"/>
      <c r="HXJ81" s="458"/>
      <c r="HXK81" s="458"/>
      <c r="HXL81" s="458"/>
      <c r="HXM81" s="458"/>
      <c r="HXN81" s="458"/>
      <c r="HXO81" s="458"/>
      <c r="HXP81" s="458"/>
      <c r="HXQ81" s="458"/>
      <c r="HXR81" s="458"/>
      <c r="HXS81" s="458"/>
      <c r="HXT81" s="458"/>
      <c r="HXU81" s="458"/>
      <c r="HXV81" s="458"/>
      <c r="HXW81" s="458"/>
      <c r="HXX81" s="458"/>
      <c r="HXY81" s="458"/>
      <c r="HXZ81" s="458"/>
      <c r="HYA81" s="458"/>
      <c r="HYB81" s="458"/>
      <c r="HYC81" s="458"/>
      <c r="HYD81" s="458"/>
      <c r="HYE81" s="458"/>
      <c r="HYF81" s="458"/>
      <c r="HYG81" s="458"/>
      <c r="HYH81" s="458"/>
      <c r="HYI81" s="458"/>
      <c r="HYJ81" s="458"/>
      <c r="HYK81" s="458"/>
      <c r="HYL81" s="458"/>
      <c r="HYM81" s="458"/>
      <c r="HYN81" s="458"/>
      <c r="HYO81" s="458"/>
      <c r="HYP81" s="458"/>
      <c r="HYQ81" s="458"/>
      <c r="HYR81" s="458"/>
      <c r="HYS81" s="458"/>
      <c r="HYT81" s="458"/>
      <c r="HYU81" s="458"/>
      <c r="HYV81" s="458"/>
      <c r="HYW81" s="458"/>
      <c r="HYX81" s="458"/>
      <c r="HYY81" s="458"/>
      <c r="HYZ81" s="458"/>
      <c r="HZA81" s="458"/>
      <c r="HZB81" s="458"/>
      <c r="HZC81" s="458"/>
      <c r="HZD81" s="458"/>
      <c r="HZE81" s="458"/>
      <c r="HZF81" s="458"/>
      <c r="HZG81" s="458"/>
      <c r="HZH81" s="458"/>
      <c r="HZI81" s="458"/>
      <c r="HZJ81" s="458"/>
      <c r="HZK81" s="458"/>
      <c r="HZL81" s="458"/>
      <c r="HZM81" s="458"/>
      <c r="HZN81" s="458"/>
      <c r="HZO81" s="458"/>
      <c r="HZP81" s="458"/>
      <c r="HZQ81" s="458"/>
      <c r="HZR81" s="458"/>
      <c r="HZS81" s="458"/>
      <c r="HZT81" s="458"/>
      <c r="HZU81" s="458"/>
      <c r="HZV81" s="458"/>
      <c r="HZW81" s="458"/>
      <c r="HZX81" s="458"/>
      <c r="HZY81" s="458"/>
      <c r="HZZ81" s="458"/>
      <c r="IAA81" s="458"/>
      <c r="IAB81" s="458"/>
      <c r="IAC81" s="458"/>
      <c r="IAD81" s="458"/>
      <c r="IAE81" s="458"/>
      <c r="IAF81" s="458"/>
      <c r="IAG81" s="458"/>
      <c r="IAH81" s="458"/>
      <c r="IAI81" s="458"/>
      <c r="IAJ81" s="458"/>
      <c r="IAK81" s="458"/>
      <c r="IAL81" s="458"/>
      <c r="IAM81" s="458"/>
      <c r="IAN81" s="458"/>
      <c r="IAO81" s="458"/>
      <c r="IAP81" s="458"/>
      <c r="IAQ81" s="458"/>
      <c r="IAR81" s="458"/>
      <c r="IAS81" s="458"/>
      <c r="IAT81" s="458"/>
      <c r="IAU81" s="458"/>
      <c r="IAV81" s="458"/>
      <c r="IAW81" s="458"/>
      <c r="IAX81" s="458"/>
      <c r="IAY81" s="458"/>
      <c r="IAZ81" s="458"/>
      <c r="IBA81" s="458"/>
      <c r="IBB81" s="458"/>
      <c r="IBC81" s="458"/>
      <c r="IBD81" s="458"/>
      <c r="IBE81" s="458"/>
      <c r="IBF81" s="458"/>
      <c r="IBG81" s="458"/>
      <c r="IBH81" s="458"/>
      <c r="IBI81" s="458"/>
      <c r="IBJ81" s="458"/>
      <c r="IBK81" s="458"/>
      <c r="IBL81" s="458"/>
      <c r="IBM81" s="458"/>
      <c r="IBN81" s="458"/>
      <c r="IBO81" s="458"/>
      <c r="IBP81" s="458"/>
      <c r="IBQ81" s="458"/>
      <c r="IBR81" s="458"/>
      <c r="IBS81" s="458"/>
      <c r="IBT81" s="458"/>
      <c r="IBU81" s="458"/>
      <c r="IBV81" s="458"/>
      <c r="IBW81" s="458"/>
      <c r="IBX81" s="458"/>
      <c r="IBY81" s="458"/>
      <c r="IBZ81" s="458"/>
      <c r="ICA81" s="458"/>
      <c r="ICB81" s="458"/>
      <c r="ICC81" s="458"/>
      <c r="ICD81" s="458"/>
      <c r="ICE81" s="458"/>
      <c r="ICF81" s="458"/>
      <c r="ICG81" s="458"/>
      <c r="ICH81" s="458"/>
      <c r="ICI81" s="458"/>
      <c r="ICJ81" s="458"/>
      <c r="ICK81" s="458"/>
      <c r="ICL81" s="458"/>
      <c r="ICM81" s="458"/>
      <c r="ICN81" s="458"/>
      <c r="ICO81" s="458"/>
      <c r="ICP81" s="458"/>
      <c r="ICQ81" s="458"/>
      <c r="ICR81" s="458"/>
      <c r="ICS81" s="458"/>
      <c r="ICT81" s="458"/>
      <c r="ICU81" s="458"/>
      <c r="ICV81" s="458"/>
      <c r="ICW81" s="458"/>
      <c r="ICX81" s="458"/>
      <c r="ICY81" s="458"/>
      <c r="ICZ81" s="458"/>
      <c r="IDA81" s="458"/>
      <c r="IDB81" s="458"/>
      <c r="IDC81" s="458"/>
      <c r="IDD81" s="458"/>
      <c r="IDE81" s="458"/>
      <c r="IDF81" s="458"/>
      <c r="IDG81" s="458"/>
      <c r="IDH81" s="458"/>
      <c r="IDI81" s="458"/>
      <c r="IDJ81" s="458"/>
      <c r="IDK81" s="458"/>
      <c r="IDL81" s="458"/>
      <c r="IDM81" s="458"/>
      <c r="IDN81" s="458"/>
      <c r="IDO81" s="458"/>
      <c r="IDP81" s="458"/>
      <c r="IDQ81" s="458"/>
      <c r="IDR81" s="458"/>
      <c r="IDS81" s="458"/>
      <c r="IDT81" s="458"/>
      <c r="IDU81" s="458"/>
      <c r="IDV81" s="458"/>
      <c r="IDW81" s="458"/>
      <c r="IDX81" s="458"/>
      <c r="IDY81" s="458"/>
      <c r="IDZ81" s="458"/>
      <c r="IEA81" s="458"/>
      <c r="IEB81" s="458"/>
      <c r="IEC81" s="458"/>
      <c r="IED81" s="458"/>
      <c r="IEE81" s="458"/>
      <c r="IEF81" s="458"/>
      <c r="IEG81" s="458"/>
      <c r="IEH81" s="458"/>
      <c r="IEI81" s="458"/>
      <c r="IEJ81" s="458"/>
      <c r="IEK81" s="458"/>
      <c r="IEL81" s="458"/>
      <c r="IEM81" s="458"/>
      <c r="IEN81" s="458"/>
      <c r="IEO81" s="458"/>
      <c r="IEP81" s="458"/>
      <c r="IEQ81" s="458"/>
      <c r="IER81" s="458"/>
      <c r="IES81" s="458"/>
      <c r="IET81" s="458"/>
      <c r="IEU81" s="458"/>
      <c r="IEV81" s="458"/>
      <c r="IEW81" s="458"/>
      <c r="IEX81" s="458"/>
      <c r="IEY81" s="458"/>
      <c r="IEZ81" s="458"/>
      <c r="IFA81" s="458"/>
      <c r="IFB81" s="458"/>
      <c r="IFC81" s="458"/>
      <c r="IFD81" s="458"/>
      <c r="IFE81" s="458"/>
      <c r="IFF81" s="458"/>
      <c r="IFG81" s="458"/>
      <c r="IFH81" s="458"/>
      <c r="IFI81" s="458"/>
      <c r="IFJ81" s="458"/>
      <c r="IFK81" s="458"/>
      <c r="IFL81" s="458"/>
      <c r="IFM81" s="458"/>
      <c r="IFN81" s="458"/>
      <c r="IFO81" s="458"/>
      <c r="IFP81" s="458"/>
      <c r="IFQ81" s="458"/>
      <c r="IFR81" s="458"/>
      <c r="IFS81" s="458"/>
      <c r="IFT81" s="458"/>
      <c r="IFU81" s="458"/>
      <c r="IFV81" s="458"/>
      <c r="IFW81" s="458"/>
      <c r="IFX81" s="458"/>
      <c r="IFY81" s="458"/>
      <c r="IFZ81" s="458"/>
      <c r="IGA81" s="458"/>
      <c r="IGB81" s="458"/>
      <c r="IGC81" s="458"/>
      <c r="IGD81" s="458"/>
      <c r="IGE81" s="458"/>
      <c r="IGF81" s="458"/>
      <c r="IGG81" s="458"/>
      <c r="IGH81" s="458"/>
      <c r="IGI81" s="458"/>
      <c r="IGJ81" s="458"/>
      <c r="IGK81" s="458"/>
      <c r="IGL81" s="458"/>
      <c r="IGM81" s="458"/>
      <c r="IGN81" s="458"/>
      <c r="IGO81" s="458"/>
      <c r="IGP81" s="458"/>
      <c r="IGQ81" s="458"/>
      <c r="IGR81" s="458"/>
      <c r="IGS81" s="458"/>
      <c r="IGT81" s="458"/>
      <c r="IGU81" s="458"/>
      <c r="IGV81" s="458"/>
      <c r="IGW81" s="458"/>
      <c r="IGX81" s="458"/>
      <c r="IGY81" s="458"/>
      <c r="IGZ81" s="458"/>
      <c r="IHA81" s="458"/>
      <c r="IHB81" s="458"/>
      <c r="IHC81" s="458"/>
      <c r="IHD81" s="458"/>
      <c r="IHE81" s="458"/>
      <c r="IHF81" s="458"/>
      <c r="IHG81" s="458"/>
      <c r="IHH81" s="458"/>
      <c r="IHI81" s="458"/>
      <c r="IHJ81" s="458"/>
      <c r="IHK81" s="458"/>
      <c r="IHL81" s="458"/>
      <c r="IHM81" s="458"/>
      <c r="IHN81" s="458"/>
      <c r="IHO81" s="458"/>
      <c r="IHP81" s="458"/>
      <c r="IHQ81" s="458"/>
      <c r="IHR81" s="458"/>
      <c r="IHS81" s="458"/>
      <c r="IHT81" s="458"/>
      <c r="IHU81" s="458"/>
      <c r="IHV81" s="458"/>
      <c r="IHW81" s="458"/>
      <c r="IHX81" s="458"/>
      <c r="IHY81" s="458"/>
      <c r="IHZ81" s="458"/>
      <c r="IIA81" s="458"/>
      <c r="IIB81" s="458"/>
      <c r="IIC81" s="458"/>
      <c r="IID81" s="458"/>
      <c r="IIE81" s="458"/>
      <c r="IIF81" s="458"/>
      <c r="IIG81" s="458"/>
      <c r="IIH81" s="458"/>
      <c r="III81" s="458"/>
      <c r="IIJ81" s="458"/>
      <c r="IIK81" s="458"/>
      <c r="IIL81" s="458"/>
      <c r="IIM81" s="458"/>
      <c r="IIN81" s="458"/>
      <c r="IIO81" s="458"/>
      <c r="IIP81" s="458"/>
      <c r="IIQ81" s="458"/>
      <c r="IIR81" s="458"/>
      <c r="IIS81" s="458"/>
      <c r="IIT81" s="458"/>
      <c r="IIU81" s="458"/>
      <c r="IIV81" s="458"/>
      <c r="IIW81" s="458"/>
      <c r="IIX81" s="458"/>
      <c r="IIY81" s="458"/>
      <c r="IIZ81" s="458"/>
      <c r="IJA81" s="458"/>
      <c r="IJB81" s="458"/>
      <c r="IJC81" s="458"/>
      <c r="IJD81" s="458"/>
      <c r="IJE81" s="458"/>
      <c r="IJF81" s="458"/>
      <c r="IJG81" s="458"/>
      <c r="IJH81" s="458"/>
      <c r="IJI81" s="458"/>
      <c r="IJJ81" s="458"/>
      <c r="IJK81" s="458"/>
      <c r="IJL81" s="458"/>
      <c r="IJM81" s="458"/>
      <c r="IJN81" s="458"/>
      <c r="IJO81" s="458"/>
      <c r="IJP81" s="458"/>
      <c r="IJQ81" s="458"/>
      <c r="IJR81" s="458"/>
      <c r="IJS81" s="458"/>
      <c r="IJT81" s="458"/>
      <c r="IJU81" s="458"/>
      <c r="IJV81" s="458"/>
      <c r="IJW81" s="458"/>
      <c r="IJX81" s="458"/>
      <c r="IJY81" s="458"/>
      <c r="IJZ81" s="458"/>
      <c r="IKA81" s="458"/>
      <c r="IKB81" s="458"/>
      <c r="IKC81" s="458"/>
      <c r="IKD81" s="458"/>
      <c r="IKE81" s="458"/>
      <c r="IKF81" s="458"/>
      <c r="IKG81" s="458"/>
      <c r="IKH81" s="458"/>
      <c r="IKI81" s="458"/>
      <c r="IKJ81" s="458"/>
      <c r="IKK81" s="458"/>
      <c r="IKL81" s="458"/>
      <c r="IKM81" s="458"/>
      <c r="IKN81" s="458"/>
      <c r="IKO81" s="458"/>
      <c r="IKP81" s="458"/>
      <c r="IKQ81" s="458"/>
      <c r="IKR81" s="458"/>
      <c r="IKS81" s="458"/>
      <c r="IKT81" s="458"/>
      <c r="IKU81" s="458"/>
      <c r="IKV81" s="458"/>
      <c r="IKW81" s="458"/>
      <c r="IKX81" s="458"/>
      <c r="IKY81" s="458"/>
      <c r="IKZ81" s="458"/>
      <c r="ILA81" s="458"/>
      <c r="ILB81" s="458"/>
      <c r="ILC81" s="458"/>
      <c r="ILD81" s="458"/>
      <c r="ILE81" s="458"/>
      <c r="ILF81" s="458"/>
      <c r="ILG81" s="458"/>
      <c r="ILH81" s="458"/>
      <c r="ILI81" s="458"/>
      <c r="ILJ81" s="458"/>
      <c r="ILK81" s="458"/>
      <c r="ILL81" s="458"/>
      <c r="ILM81" s="458"/>
      <c r="ILN81" s="458"/>
      <c r="ILO81" s="458"/>
      <c r="ILP81" s="458"/>
      <c r="ILQ81" s="458"/>
      <c r="ILR81" s="458"/>
      <c r="ILS81" s="458"/>
      <c r="ILT81" s="458"/>
      <c r="ILU81" s="458"/>
      <c r="ILV81" s="458"/>
      <c r="ILW81" s="458"/>
      <c r="ILX81" s="458"/>
      <c r="ILY81" s="458"/>
      <c r="ILZ81" s="458"/>
      <c r="IMA81" s="458"/>
      <c r="IMB81" s="458"/>
      <c r="IMC81" s="458"/>
      <c r="IMD81" s="458"/>
      <c r="IME81" s="458"/>
      <c r="IMF81" s="458"/>
      <c r="IMG81" s="458"/>
      <c r="IMH81" s="458"/>
      <c r="IMI81" s="458"/>
      <c r="IMJ81" s="458"/>
      <c r="IMK81" s="458"/>
      <c r="IML81" s="458"/>
      <c r="IMM81" s="458"/>
      <c r="IMN81" s="458"/>
      <c r="IMO81" s="458"/>
      <c r="IMP81" s="458"/>
      <c r="IMQ81" s="458"/>
      <c r="IMR81" s="458"/>
      <c r="IMS81" s="458"/>
      <c r="IMT81" s="458"/>
      <c r="IMU81" s="458"/>
      <c r="IMV81" s="458"/>
      <c r="IMW81" s="458"/>
      <c r="IMX81" s="458"/>
      <c r="IMY81" s="458"/>
      <c r="IMZ81" s="458"/>
      <c r="INA81" s="458"/>
      <c r="INB81" s="458"/>
      <c r="INC81" s="458"/>
      <c r="IND81" s="458"/>
      <c r="INE81" s="458"/>
      <c r="INF81" s="458"/>
      <c r="ING81" s="458"/>
      <c r="INH81" s="458"/>
      <c r="INI81" s="458"/>
      <c r="INJ81" s="458"/>
      <c r="INK81" s="458"/>
      <c r="INL81" s="458"/>
      <c r="INM81" s="458"/>
      <c r="INN81" s="458"/>
      <c r="INO81" s="458"/>
      <c r="INP81" s="458"/>
      <c r="INQ81" s="458"/>
      <c r="INR81" s="458"/>
      <c r="INS81" s="458"/>
      <c r="INT81" s="458"/>
      <c r="INU81" s="458"/>
      <c r="INV81" s="458"/>
      <c r="INW81" s="458"/>
      <c r="INX81" s="458"/>
      <c r="INY81" s="458"/>
      <c r="INZ81" s="458"/>
      <c r="IOA81" s="458"/>
      <c r="IOB81" s="458"/>
      <c r="IOC81" s="458"/>
      <c r="IOD81" s="458"/>
      <c r="IOE81" s="458"/>
      <c r="IOF81" s="458"/>
      <c r="IOG81" s="458"/>
      <c r="IOH81" s="458"/>
      <c r="IOI81" s="458"/>
      <c r="IOJ81" s="458"/>
      <c r="IOK81" s="458"/>
      <c r="IOL81" s="458"/>
      <c r="IOM81" s="458"/>
      <c r="ION81" s="458"/>
      <c r="IOO81" s="458"/>
      <c r="IOP81" s="458"/>
      <c r="IOQ81" s="458"/>
      <c r="IOR81" s="458"/>
      <c r="IOS81" s="458"/>
      <c r="IOT81" s="458"/>
      <c r="IOU81" s="458"/>
      <c r="IOV81" s="458"/>
      <c r="IOW81" s="458"/>
      <c r="IOX81" s="458"/>
      <c r="IOY81" s="458"/>
      <c r="IOZ81" s="458"/>
      <c r="IPA81" s="458"/>
      <c r="IPB81" s="458"/>
      <c r="IPC81" s="458"/>
      <c r="IPD81" s="458"/>
      <c r="IPE81" s="458"/>
      <c r="IPF81" s="458"/>
      <c r="IPG81" s="458"/>
      <c r="IPH81" s="458"/>
      <c r="IPI81" s="458"/>
      <c r="IPJ81" s="458"/>
      <c r="IPK81" s="458"/>
      <c r="IPL81" s="458"/>
      <c r="IPM81" s="458"/>
      <c r="IPN81" s="458"/>
      <c r="IPO81" s="458"/>
      <c r="IPP81" s="458"/>
      <c r="IPQ81" s="458"/>
      <c r="IPR81" s="458"/>
      <c r="IPS81" s="458"/>
      <c r="IPT81" s="458"/>
      <c r="IPU81" s="458"/>
      <c r="IPV81" s="458"/>
      <c r="IPW81" s="458"/>
      <c r="IPX81" s="458"/>
      <c r="IPY81" s="458"/>
      <c r="IPZ81" s="458"/>
      <c r="IQA81" s="458"/>
      <c r="IQB81" s="458"/>
      <c r="IQC81" s="458"/>
      <c r="IQD81" s="458"/>
      <c r="IQE81" s="458"/>
      <c r="IQF81" s="458"/>
      <c r="IQG81" s="458"/>
      <c r="IQH81" s="458"/>
      <c r="IQI81" s="458"/>
      <c r="IQJ81" s="458"/>
      <c r="IQK81" s="458"/>
      <c r="IQL81" s="458"/>
      <c r="IQM81" s="458"/>
      <c r="IQN81" s="458"/>
      <c r="IQO81" s="458"/>
      <c r="IQP81" s="458"/>
      <c r="IQQ81" s="458"/>
      <c r="IQR81" s="458"/>
      <c r="IQS81" s="458"/>
      <c r="IQT81" s="458"/>
      <c r="IQU81" s="458"/>
      <c r="IQV81" s="458"/>
      <c r="IQW81" s="458"/>
      <c r="IQX81" s="458"/>
      <c r="IQY81" s="458"/>
      <c r="IQZ81" s="458"/>
      <c r="IRA81" s="458"/>
      <c r="IRB81" s="458"/>
      <c r="IRC81" s="458"/>
      <c r="IRD81" s="458"/>
      <c r="IRE81" s="458"/>
      <c r="IRF81" s="458"/>
      <c r="IRG81" s="458"/>
      <c r="IRH81" s="458"/>
      <c r="IRI81" s="458"/>
      <c r="IRJ81" s="458"/>
      <c r="IRK81" s="458"/>
      <c r="IRL81" s="458"/>
      <c r="IRM81" s="458"/>
      <c r="IRN81" s="458"/>
      <c r="IRO81" s="458"/>
      <c r="IRP81" s="458"/>
      <c r="IRQ81" s="458"/>
      <c r="IRR81" s="458"/>
      <c r="IRS81" s="458"/>
      <c r="IRT81" s="458"/>
      <c r="IRU81" s="458"/>
      <c r="IRV81" s="458"/>
      <c r="IRW81" s="458"/>
      <c r="IRX81" s="458"/>
      <c r="IRY81" s="458"/>
      <c r="IRZ81" s="458"/>
      <c r="ISA81" s="458"/>
      <c r="ISB81" s="458"/>
      <c r="ISC81" s="458"/>
      <c r="ISD81" s="458"/>
      <c r="ISE81" s="458"/>
      <c r="ISF81" s="458"/>
      <c r="ISG81" s="458"/>
      <c r="ISH81" s="458"/>
      <c r="ISI81" s="458"/>
      <c r="ISJ81" s="458"/>
      <c r="ISK81" s="458"/>
      <c r="ISL81" s="458"/>
      <c r="ISM81" s="458"/>
      <c r="ISN81" s="458"/>
      <c r="ISO81" s="458"/>
      <c r="ISP81" s="458"/>
      <c r="ISQ81" s="458"/>
      <c r="ISR81" s="458"/>
      <c r="ISS81" s="458"/>
      <c r="IST81" s="458"/>
      <c r="ISU81" s="458"/>
      <c r="ISV81" s="458"/>
      <c r="ISW81" s="458"/>
      <c r="ISX81" s="458"/>
      <c r="ISY81" s="458"/>
      <c r="ISZ81" s="458"/>
      <c r="ITA81" s="458"/>
      <c r="ITB81" s="458"/>
      <c r="ITC81" s="458"/>
      <c r="ITD81" s="458"/>
      <c r="ITE81" s="458"/>
      <c r="ITF81" s="458"/>
      <c r="ITG81" s="458"/>
      <c r="ITH81" s="458"/>
      <c r="ITI81" s="458"/>
      <c r="ITJ81" s="458"/>
      <c r="ITK81" s="458"/>
      <c r="ITL81" s="458"/>
      <c r="ITM81" s="458"/>
      <c r="ITN81" s="458"/>
      <c r="ITO81" s="458"/>
      <c r="ITP81" s="458"/>
      <c r="ITQ81" s="458"/>
      <c r="ITR81" s="458"/>
      <c r="ITS81" s="458"/>
      <c r="ITT81" s="458"/>
      <c r="ITU81" s="458"/>
      <c r="ITV81" s="458"/>
      <c r="ITW81" s="458"/>
      <c r="ITX81" s="458"/>
      <c r="ITY81" s="458"/>
      <c r="ITZ81" s="458"/>
      <c r="IUA81" s="458"/>
      <c r="IUB81" s="458"/>
      <c r="IUC81" s="458"/>
      <c r="IUD81" s="458"/>
      <c r="IUE81" s="458"/>
      <c r="IUF81" s="458"/>
      <c r="IUG81" s="458"/>
      <c r="IUH81" s="458"/>
      <c r="IUI81" s="458"/>
      <c r="IUJ81" s="458"/>
      <c r="IUK81" s="458"/>
      <c r="IUL81" s="458"/>
      <c r="IUM81" s="458"/>
      <c r="IUN81" s="458"/>
      <c r="IUO81" s="458"/>
      <c r="IUP81" s="458"/>
      <c r="IUQ81" s="458"/>
      <c r="IUR81" s="458"/>
      <c r="IUS81" s="458"/>
      <c r="IUT81" s="458"/>
      <c r="IUU81" s="458"/>
      <c r="IUV81" s="458"/>
      <c r="IUW81" s="458"/>
      <c r="IUX81" s="458"/>
      <c r="IUY81" s="458"/>
      <c r="IUZ81" s="458"/>
      <c r="IVA81" s="458"/>
      <c r="IVB81" s="458"/>
      <c r="IVC81" s="458"/>
      <c r="IVD81" s="458"/>
      <c r="IVE81" s="458"/>
      <c r="IVF81" s="458"/>
      <c r="IVG81" s="458"/>
      <c r="IVH81" s="458"/>
      <c r="IVI81" s="458"/>
      <c r="IVJ81" s="458"/>
      <c r="IVK81" s="458"/>
      <c r="IVL81" s="458"/>
      <c r="IVM81" s="458"/>
      <c r="IVN81" s="458"/>
      <c r="IVO81" s="458"/>
      <c r="IVP81" s="458"/>
      <c r="IVQ81" s="458"/>
      <c r="IVR81" s="458"/>
      <c r="IVS81" s="458"/>
      <c r="IVT81" s="458"/>
      <c r="IVU81" s="458"/>
      <c r="IVV81" s="458"/>
      <c r="IVW81" s="458"/>
      <c r="IVX81" s="458"/>
      <c r="IVY81" s="458"/>
      <c r="IVZ81" s="458"/>
      <c r="IWA81" s="458"/>
      <c r="IWB81" s="458"/>
      <c r="IWC81" s="458"/>
      <c r="IWD81" s="458"/>
      <c r="IWE81" s="458"/>
      <c r="IWF81" s="458"/>
      <c r="IWG81" s="458"/>
      <c r="IWH81" s="458"/>
      <c r="IWI81" s="458"/>
      <c r="IWJ81" s="458"/>
      <c r="IWK81" s="458"/>
      <c r="IWL81" s="458"/>
      <c r="IWM81" s="458"/>
      <c r="IWN81" s="458"/>
      <c r="IWO81" s="458"/>
      <c r="IWP81" s="458"/>
      <c r="IWQ81" s="458"/>
      <c r="IWR81" s="458"/>
      <c r="IWS81" s="458"/>
      <c r="IWT81" s="458"/>
      <c r="IWU81" s="458"/>
      <c r="IWV81" s="458"/>
      <c r="IWW81" s="458"/>
      <c r="IWX81" s="458"/>
      <c r="IWY81" s="458"/>
      <c r="IWZ81" s="458"/>
      <c r="IXA81" s="458"/>
      <c r="IXB81" s="458"/>
      <c r="IXC81" s="458"/>
      <c r="IXD81" s="458"/>
      <c r="IXE81" s="458"/>
      <c r="IXF81" s="458"/>
      <c r="IXG81" s="458"/>
      <c r="IXH81" s="458"/>
      <c r="IXI81" s="458"/>
      <c r="IXJ81" s="458"/>
      <c r="IXK81" s="458"/>
      <c r="IXL81" s="458"/>
      <c r="IXM81" s="458"/>
      <c r="IXN81" s="458"/>
      <c r="IXO81" s="458"/>
      <c r="IXP81" s="458"/>
      <c r="IXQ81" s="458"/>
      <c r="IXR81" s="458"/>
      <c r="IXS81" s="458"/>
      <c r="IXT81" s="458"/>
      <c r="IXU81" s="458"/>
      <c r="IXV81" s="458"/>
      <c r="IXW81" s="458"/>
      <c r="IXX81" s="458"/>
      <c r="IXY81" s="458"/>
      <c r="IXZ81" s="458"/>
      <c r="IYA81" s="458"/>
      <c r="IYB81" s="458"/>
      <c r="IYC81" s="458"/>
      <c r="IYD81" s="458"/>
      <c r="IYE81" s="458"/>
      <c r="IYF81" s="458"/>
      <c r="IYG81" s="458"/>
      <c r="IYH81" s="458"/>
      <c r="IYI81" s="458"/>
      <c r="IYJ81" s="458"/>
      <c r="IYK81" s="458"/>
      <c r="IYL81" s="458"/>
      <c r="IYM81" s="458"/>
      <c r="IYN81" s="458"/>
      <c r="IYO81" s="458"/>
      <c r="IYP81" s="458"/>
      <c r="IYQ81" s="458"/>
      <c r="IYR81" s="458"/>
      <c r="IYS81" s="458"/>
      <c r="IYT81" s="458"/>
      <c r="IYU81" s="458"/>
      <c r="IYV81" s="458"/>
      <c r="IYW81" s="458"/>
      <c r="IYX81" s="458"/>
      <c r="IYY81" s="458"/>
      <c r="IYZ81" s="458"/>
      <c r="IZA81" s="458"/>
      <c r="IZB81" s="458"/>
      <c r="IZC81" s="458"/>
      <c r="IZD81" s="458"/>
      <c r="IZE81" s="458"/>
      <c r="IZF81" s="458"/>
      <c r="IZG81" s="458"/>
      <c r="IZH81" s="458"/>
      <c r="IZI81" s="458"/>
      <c r="IZJ81" s="458"/>
      <c r="IZK81" s="458"/>
      <c r="IZL81" s="458"/>
      <c r="IZM81" s="458"/>
      <c r="IZN81" s="458"/>
      <c r="IZO81" s="458"/>
      <c r="IZP81" s="458"/>
      <c r="IZQ81" s="458"/>
      <c r="IZR81" s="458"/>
      <c r="IZS81" s="458"/>
      <c r="IZT81" s="458"/>
      <c r="IZU81" s="458"/>
      <c r="IZV81" s="458"/>
      <c r="IZW81" s="458"/>
      <c r="IZX81" s="458"/>
      <c r="IZY81" s="458"/>
      <c r="IZZ81" s="458"/>
      <c r="JAA81" s="458"/>
      <c r="JAB81" s="458"/>
      <c r="JAC81" s="458"/>
      <c r="JAD81" s="458"/>
      <c r="JAE81" s="458"/>
      <c r="JAF81" s="458"/>
      <c r="JAG81" s="458"/>
      <c r="JAH81" s="458"/>
      <c r="JAI81" s="458"/>
      <c r="JAJ81" s="458"/>
      <c r="JAK81" s="458"/>
      <c r="JAL81" s="458"/>
      <c r="JAM81" s="458"/>
      <c r="JAN81" s="458"/>
      <c r="JAO81" s="458"/>
      <c r="JAP81" s="458"/>
      <c r="JAQ81" s="458"/>
      <c r="JAR81" s="458"/>
      <c r="JAS81" s="458"/>
      <c r="JAT81" s="458"/>
      <c r="JAU81" s="458"/>
      <c r="JAV81" s="458"/>
      <c r="JAW81" s="458"/>
      <c r="JAX81" s="458"/>
      <c r="JAY81" s="458"/>
      <c r="JAZ81" s="458"/>
      <c r="JBA81" s="458"/>
      <c r="JBB81" s="458"/>
      <c r="JBC81" s="458"/>
      <c r="JBD81" s="458"/>
      <c r="JBE81" s="458"/>
      <c r="JBF81" s="458"/>
      <c r="JBG81" s="458"/>
      <c r="JBH81" s="458"/>
      <c r="JBI81" s="458"/>
      <c r="JBJ81" s="458"/>
      <c r="JBK81" s="458"/>
      <c r="JBL81" s="458"/>
      <c r="JBM81" s="458"/>
      <c r="JBN81" s="458"/>
      <c r="JBO81" s="458"/>
      <c r="JBP81" s="458"/>
      <c r="JBQ81" s="458"/>
      <c r="JBR81" s="458"/>
      <c r="JBS81" s="458"/>
      <c r="JBT81" s="458"/>
      <c r="JBU81" s="458"/>
      <c r="JBV81" s="458"/>
      <c r="JBW81" s="458"/>
      <c r="JBX81" s="458"/>
      <c r="JBY81" s="458"/>
      <c r="JBZ81" s="458"/>
      <c r="JCA81" s="458"/>
      <c r="JCB81" s="458"/>
      <c r="JCC81" s="458"/>
      <c r="JCD81" s="458"/>
      <c r="JCE81" s="458"/>
      <c r="JCF81" s="458"/>
      <c r="JCG81" s="458"/>
      <c r="JCH81" s="458"/>
      <c r="JCI81" s="458"/>
      <c r="JCJ81" s="458"/>
      <c r="JCK81" s="458"/>
      <c r="JCL81" s="458"/>
      <c r="JCM81" s="458"/>
      <c r="JCN81" s="458"/>
      <c r="JCO81" s="458"/>
      <c r="JCP81" s="458"/>
      <c r="JCQ81" s="458"/>
      <c r="JCR81" s="458"/>
      <c r="JCS81" s="458"/>
      <c r="JCT81" s="458"/>
      <c r="JCU81" s="458"/>
      <c r="JCV81" s="458"/>
      <c r="JCW81" s="458"/>
      <c r="JCX81" s="458"/>
      <c r="JCY81" s="458"/>
      <c r="JCZ81" s="458"/>
      <c r="JDA81" s="458"/>
      <c r="JDB81" s="458"/>
      <c r="JDC81" s="458"/>
      <c r="JDD81" s="458"/>
      <c r="JDE81" s="458"/>
      <c r="JDF81" s="458"/>
      <c r="JDG81" s="458"/>
      <c r="JDH81" s="458"/>
      <c r="JDI81" s="458"/>
      <c r="JDJ81" s="458"/>
      <c r="JDK81" s="458"/>
      <c r="JDL81" s="458"/>
      <c r="JDM81" s="458"/>
      <c r="JDN81" s="458"/>
      <c r="JDO81" s="458"/>
      <c r="JDP81" s="458"/>
      <c r="JDQ81" s="458"/>
      <c r="JDR81" s="458"/>
      <c r="JDS81" s="458"/>
      <c r="JDT81" s="458"/>
      <c r="JDU81" s="458"/>
      <c r="JDV81" s="458"/>
      <c r="JDW81" s="458"/>
      <c r="JDX81" s="458"/>
      <c r="JDY81" s="458"/>
      <c r="JDZ81" s="458"/>
      <c r="JEA81" s="458"/>
      <c r="JEB81" s="458"/>
      <c r="JEC81" s="458"/>
      <c r="JED81" s="458"/>
      <c r="JEE81" s="458"/>
      <c r="JEF81" s="458"/>
      <c r="JEG81" s="458"/>
      <c r="JEH81" s="458"/>
      <c r="JEI81" s="458"/>
      <c r="JEJ81" s="458"/>
      <c r="JEK81" s="458"/>
      <c r="JEL81" s="458"/>
      <c r="JEM81" s="458"/>
      <c r="JEN81" s="458"/>
      <c r="JEO81" s="458"/>
      <c r="JEP81" s="458"/>
      <c r="JEQ81" s="458"/>
      <c r="JER81" s="458"/>
      <c r="JES81" s="458"/>
      <c r="JET81" s="458"/>
      <c r="JEU81" s="458"/>
      <c r="JEV81" s="458"/>
      <c r="JEW81" s="458"/>
      <c r="JEX81" s="458"/>
      <c r="JEY81" s="458"/>
      <c r="JEZ81" s="458"/>
      <c r="JFA81" s="458"/>
      <c r="JFB81" s="458"/>
      <c r="JFC81" s="458"/>
      <c r="JFD81" s="458"/>
      <c r="JFE81" s="458"/>
      <c r="JFF81" s="458"/>
      <c r="JFG81" s="458"/>
      <c r="JFH81" s="458"/>
      <c r="JFI81" s="458"/>
      <c r="JFJ81" s="458"/>
      <c r="JFK81" s="458"/>
      <c r="JFL81" s="458"/>
      <c r="JFM81" s="458"/>
      <c r="JFN81" s="458"/>
      <c r="JFO81" s="458"/>
      <c r="JFP81" s="458"/>
      <c r="JFQ81" s="458"/>
      <c r="JFR81" s="458"/>
      <c r="JFS81" s="458"/>
      <c r="JFT81" s="458"/>
      <c r="JFU81" s="458"/>
      <c r="JFV81" s="458"/>
      <c r="JFW81" s="458"/>
      <c r="JFX81" s="458"/>
      <c r="JFY81" s="458"/>
      <c r="JFZ81" s="458"/>
      <c r="JGA81" s="458"/>
      <c r="JGB81" s="458"/>
      <c r="JGC81" s="458"/>
      <c r="JGD81" s="458"/>
      <c r="JGE81" s="458"/>
      <c r="JGF81" s="458"/>
      <c r="JGG81" s="458"/>
      <c r="JGH81" s="458"/>
      <c r="JGI81" s="458"/>
      <c r="JGJ81" s="458"/>
      <c r="JGK81" s="458"/>
      <c r="JGL81" s="458"/>
      <c r="JGM81" s="458"/>
      <c r="JGN81" s="458"/>
      <c r="JGO81" s="458"/>
      <c r="JGP81" s="458"/>
      <c r="JGQ81" s="458"/>
      <c r="JGR81" s="458"/>
      <c r="JGS81" s="458"/>
      <c r="JGT81" s="458"/>
      <c r="JGU81" s="458"/>
      <c r="JGV81" s="458"/>
      <c r="JGW81" s="458"/>
      <c r="JGX81" s="458"/>
      <c r="JGY81" s="458"/>
      <c r="JGZ81" s="458"/>
      <c r="JHA81" s="458"/>
      <c r="JHB81" s="458"/>
      <c r="JHC81" s="458"/>
      <c r="JHD81" s="458"/>
      <c r="JHE81" s="458"/>
      <c r="JHF81" s="458"/>
      <c r="JHG81" s="458"/>
      <c r="JHH81" s="458"/>
      <c r="JHI81" s="458"/>
      <c r="JHJ81" s="458"/>
      <c r="JHK81" s="458"/>
      <c r="JHL81" s="458"/>
      <c r="JHM81" s="458"/>
      <c r="JHN81" s="458"/>
      <c r="JHO81" s="458"/>
      <c r="JHP81" s="458"/>
      <c r="JHQ81" s="458"/>
      <c r="JHR81" s="458"/>
      <c r="JHS81" s="458"/>
      <c r="JHT81" s="458"/>
      <c r="JHU81" s="458"/>
      <c r="JHV81" s="458"/>
      <c r="JHW81" s="458"/>
      <c r="JHX81" s="458"/>
      <c r="JHY81" s="458"/>
      <c r="JHZ81" s="458"/>
      <c r="JIA81" s="458"/>
      <c r="JIB81" s="458"/>
      <c r="JIC81" s="458"/>
      <c r="JID81" s="458"/>
      <c r="JIE81" s="458"/>
      <c r="JIF81" s="458"/>
      <c r="JIG81" s="458"/>
      <c r="JIH81" s="458"/>
      <c r="JII81" s="458"/>
      <c r="JIJ81" s="458"/>
      <c r="JIK81" s="458"/>
      <c r="JIL81" s="458"/>
      <c r="JIM81" s="458"/>
      <c r="JIN81" s="458"/>
      <c r="JIO81" s="458"/>
      <c r="JIP81" s="458"/>
      <c r="JIQ81" s="458"/>
      <c r="JIR81" s="458"/>
      <c r="JIS81" s="458"/>
      <c r="JIT81" s="458"/>
      <c r="JIU81" s="458"/>
      <c r="JIV81" s="458"/>
      <c r="JIW81" s="458"/>
      <c r="JIX81" s="458"/>
      <c r="JIY81" s="458"/>
      <c r="JIZ81" s="458"/>
      <c r="JJA81" s="458"/>
      <c r="JJB81" s="458"/>
      <c r="JJC81" s="458"/>
      <c r="JJD81" s="458"/>
      <c r="JJE81" s="458"/>
      <c r="JJF81" s="458"/>
      <c r="JJG81" s="458"/>
      <c r="JJH81" s="458"/>
      <c r="JJI81" s="458"/>
      <c r="JJJ81" s="458"/>
      <c r="JJK81" s="458"/>
      <c r="JJL81" s="458"/>
      <c r="JJM81" s="458"/>
      <c r="JJN81" s="458"/>
      <c r="JJO81" s="458"/>
      <c r="JJP81" s="458"/>
      <c r="JJQ81" s="458"/>
      <c r="JJR81" s="458"/>
      <c r="JJS81" s="458"/>
      <c r="JJT81" s="458"/>
      <c r="JJU81" s="458"/>
      <c r="JJV81" s="458"/>
      <c r="JJW81" s="458"/>
      <c r="JJX81" s="458"/>
      <c r="JJY81" s="458"/>
      <c r="JJZ81" s="458"/>
      <c r="JKA81" s="458"/>
      <c r="JKB81" s="458"/>
      <c r="JKC81" s="458"/>
      <c r="JKD81" s="458"/>
      <c r="JKE81" s="458"/>
      <c r="JKF81" s="458"/>
      <c r="JKG81" s="458"/>
      <c r="JKH81" s="458"/>
      <c r="JKI81" s="458"/>
      <c r="JKJ81" s="458"/>
      <c r="JKK81" s="458"/>
      <c r="JKL81" s="458"/>
      <c r="JKM81" s="458"/>
      <c r="JKN81" s="458"/>
      <c r="JKO81" s="458"/>
      <c r="JKP81" s="458"/>
      <c r="JKQ81" s="458"/>
      <c r="JKR81" s="458"/>
      <c r="JKS81" s="458"/>
      <c r="JKT81" s="458"/>
      <c r="JKU81" s="458"/>
      <c r="JKV81" s="458"/>
      <c r="JKW81" s="458"/>
      <c r="JKX81" s="458"/>
      <c r="JKY81" s="458"/>
      <c r="JKZ81" s="458"/>
      <c r="JLA81" s="458"/>
      <c r="JLB81" s="458"/>
      <c r="JLC81" s="458"/>
      <c r="JLD81" s="458"/>
      <c r="JLE81" s="458"/>
      <c r="JLF81" s="458"/>
      <c r="JLG81" s="458"/>
      <c r="JLH81" s="458"/>
      <c r="JLI81" s="458"/>
      <c r="JLJ81" s="458"/>
      <c r="JLK81" s="458"/>
      <c r="JLL81" s="458"/>
      <c r="JLM81" s="458"/>
      <c r="JLN81" s="458"/>
      <c r="JLO81" s="458"/>
      <c r="JLP81" s="458"/>
      <c r="JLQ81" s="458"/>
      <c r="JLR81" s="458"/>
      <c r="JLS81" s="458"/>
      <c r="JLT81" s="458"/>
      <c r="JLU81" s="458"/>
      <c r="JLV81" s="458"/>
      <c r="JLW81" s="458"/>
      <c r="JLX81" s="458"/>
      <c r="JLY81" s="458"/>
      <c r="JLZ81" s="458"/>
      <c r="JMA81" s="458"/>
      <c r="JMB81" s="458"/>
      <c r="JMC81" s="458"/>
      <c r="JMD81" s="458"/>
      <c r="JME81" s="458"/>
      <c r="JMF81" s="458"/>
      <c r="JMG81" s="458"/>
      <c r="JMH81" s="458"/>
      <c r="JMI81" s="458"/>
      <c r="JMJ81" s="458"/>
      <c r="JMK81" s="458"/>
      <c r="JML81" s="458"/>
      <c r="JMM81" s="458"/>
      <c r="JMN81" s="458"/>
      <c r="JMO81" s="458"/>
      <c r="JMP81" s="458"/>
      <c r="JMQ81" s="458"/>
      <c r="JMR81" s="458"/>
      <c r="JMS81" s="458"/>
      <c r="JMT81" s="458"/>
      <c r="JMU81" s="458"/>
      <c r="JMV81" s="458"/>
      <c r="JMW81" s="458"/>
      <c r="JMX81" s="458"/>
      <c r="JMY81" s="458"/>
      <c r="JMZ81" s="458"/>
      <c r="JNA81" s="458"/>
      <c r="JNB81" s="458"/>
      <c r="JNC81" s="458"/>
      <c r="JND81" s="458"/>
      <c r="JNE81" s="458"/>
      <c r="JNF81" s="458"/>
      <c r="JNG81" s="458"/>
      <c r="JNH81" s="458"/>
      <c r="JNI81" s="458"/>
      <c r="JNJ81" s="458"/>
      <c r="JNK81" s="458"/>
      <c r="JNL81" s="458"/>
      <c r="JNM81" s="458"/>
      <c r="JNN81" s="458"/>
      <c r="JNO81" s="458"/>
      <c r="JNP81" s="458"/>
      <c r="JNQ81" s="458"/>
      <c r="JNR81" s="458"/>
      <c r="JNS81" s="458"/>
      <c r="JNT81" s="458"/>
      <c r="JNU81" s="458"/>
      <c r="JNV81" s="458"/>
      <c r="JNW81" s="458"/>
      <c r="JNX81" s="458"/>
      <c r="JNY81" s="458"/>
      <c r="JNZ81" s="458"/>
      <c r="JOA81" s="458"/>
      <c r="JOB81" s="458"/>
      <c r="JOC81" s="458"/>
      <c r="JOD81" s="458"/>
      <c r="JOE81" s="458"/>
      <c r="JOF81" s="458"/>
      <c r="JOG81" s="458"/>
      <c r="JOH81" s="458"/>
      <c r="JOI81" s="458"/>
      <c r="JOJ81" s="458"/>
      <c r="JOK81" s="458"/>
      <c r="JOL81" s="458"/>
      <c r="JOM81" s="458"/>
      <c r="JON81" s="458"/>
      <c r="JOO81" s="458"/>
      <c r="JOP81" s="458"/>
      <c r="JOQ81" s="458"/>
      <c r="JOR81" s="458"/>
      <c r="JOS81" s="458"/>
      <c r="JOT81" s="458"/>
      <c r="JOU81" s="458"/>
      <c r="JOV81" s="458"/>
      <c r="JOW81" s="458"/>
      <c r="JOX81" s="458"/>
      <c r="JOY81" s="458"/>
      <c r="JOZ81" s="458"/>
      <c r="JPA81" s="458"/>
      <c r="JPB81" s="458"/>
      <c r="JPC81" s="458"/>
      <c r="JPD81" s="458"/>
      <c r="JPE81" s="458"/>
      <c r="JPF81" s="458"/>
      <c r="JPG81" s="458"/>
      <c r="JPH81" s="458"/>
      <c r="JPI81" s="458"/>
      <c r="JPJ81" s="458"/>
      <c r="JPK81" s="458"/>
      <c r="JPL81" s="458"/>
      <c r="JPM81" s="458"/>
      <c r="JPN81" s="458"/>
      <c r="JPO81" s="458"/>
      <c r="JPP81" s="458"/>
      <c r="JPQ81" s="458"/>
      <c r="JPR81" s="458"/>
      <c r="JPS81" s="458"/>
      <c r="JPT81" s="458"/>
      <c r="JPU81" s="458"/>
      <c r="JPV81" s="458"/>
      <c r="JPW81" s="458"/>
      <c r="JPX81" s="458"/>
      <c r="JPY81" s="458"/>
      <c r="JPZ81" s="458"/>
      <c r="JQA81" s="458"/>
      <c r="JQB81" s="458"/>
      <c r="JQC81" s="458"/>
      <c r="JQD81" s="458"/>
      <c r="JQE81" s="458"/>
      <c r="JQF81" s="458"/>
      <c r="JQG81" s="458"/>
      <c r="JQH81" s="458"/>
      <c r="JQI81" s="458"/>
      <c r="JQJ81" s="458"/>
      <c r="JQK81" s="458"/>
      <c r="JQL81" s="458"/>
      <c r="JQM81" s="458"/>
      <c r="JQN81" s="458"/>
      <c r="JQO81" s="458"/>
      <c r="JQP81" s="458"/>
      <c r="JQQ81" s="458"/>
      <c r="JQR81" s="458"/>
      <c r="JQS81" s="458"/>
      <c r="JQT81" s="458"/>
      <c r="JQU81" s="458"/>
      <c r="JQV81" s="458"/>
      <c r="JQW81" s="458"/>
      <c r="JQX81" s="458"/>
      <c r="JQY81" s="458"/>
      <c r="JQZ81" s="458"/>
      <c r="JRA81" s="458"/>
      <c r="JRB81" s="458"/>
      <c r="JRC81" s="458"/>
      <c r="JRD81" s="458"/>
      <c r="JRE81" s="458"/>
      <c r="JRF81" s="458"/>
      <c r="JRG81" s="458"/>
      <c r="JRH81" s="458"/>
      <c r="JRI81" s="458"/>
      <c r="JRJ81" s="458"/>
      <c r="JRK81" s="458"/>
      <c r="JRL81" s="458"/>
      <c r="JRM81" s="458"/>
      <c r="JRN81" s="458"/>
      <c r="JRO81" s="458"/>
      <c r="JRP81" s="458"/>
      <c r="JRQ81" s="458"/>
      <c r="JRR81" s="458"/>
      <c r="JRS81" s="458"/>
      <c r="JRT81" s="458"/>
      <c r="JRU81" s="458"/>
      <c r="JRV81" s="458"/>
      <c r="JRW81" s="458"/>
      <c r="JRX81" s="458"/>
      <c r="JRY81" s="458"/>
      <c r="JRZ81" s="458"/>
      <c r="JSA81" s="458"/>
      <c r="JSB81" s="458"/>
      <c r="JSC81" s="458"/>
      <c r="JSD81" s="458"/>
      <c r="JSE81" s="458"/>
      <c r="JSF81" s="458"/>
      <c r="JSG81" s="458"/>
      <c r="JSH81" s="458"/>
      <c r="JSI81" s="458"/>
      <c r="JSJ81" s="458"/>
      <c r="JSK81" s="458"/>
      <c r="JSL81" s="458"/>
      <c r="JSM81" s="458"/>
      <c r="JSN81" s="458"/>
      <c r="JSO81" s="458"/>
      <c r="JSP81" s="458"/>
      <c r="JSQ81" s="458"/>
      <c r="JSR81" s="458"/>
      <c r="JSS81" s="458"/>
      <c r="JST81" s="458"/>
      <c r="JSU81" s="458"/>
      <c r="JSV81" s="458"/>
      <c r="JSW81" s="458"/>
      <c r="JSX81" s="458"/>
      <c r="JSY81" s="458"/>
      <c r="JSZ81" s="458"/>
      <c r="JTA81" s="458"/>
      <c r="JTB81" s="458"/>
      <c r="JTC81" s="458"/>
      <c r="JTD81" s="458"/>
      <c r="JTE81" s="458"/>
      <c r="JTF81" s="458"/>
      <c r="JTG81" s="458"/>
      <c r="JTH81" s="458"/>
      <c r="JTI81" s="458"/>
      <c r="JTJ81" s="458"/>
      <c r="JTK81" s="458"/>
      <c r="JTL81" s="458"/>
      <c r="JTM81" s="458"/>
      <c r="JTN81" s="458"/>
      <c r="JTO81" s="458"/>
      <c r="JTP81" s="458"/>
      <c r="JTQ81" s="458"/>
      <c r="JTR81" s="458"/>
      <c r="JTS81" s="458"/>
      <c r="JTT81" s="458"/>
      <c r="JTU81" s="458"/>
      <c r="JTV81" s="458"/>
      <c r="JTW81" s="458"/>
      <c r="JTX81" s="458"/>
      <c r="JTY81" s="458"/>
      <c r="JTZ81" s="458"/>
      <c r="JUA81" s="458"/>
      <c r="JUB81" s="458"/>
      <c r="JUC81" s="458"/>
      <c r="JUD81" s="458"/>
      <c r="JUE81" s="458"/>
      <c r="JUF81" s="458"/>
      <c r="JUG81" s="458"/>
      <c r="JUH81" s="458"/>
      <c r="JUI81" s="458"/>
      <c r="JUJ81" s="458"/>
      <c r="JUK81" s="458"/>
      <c r="JUL81" s="458"/>
      <c r="JUM81" s="458"/>
      <c r="JUN81" s="458"/>
      <c r="JUO81" s="458"/>
      <c r="JUP81" s="458"/>
      <c r="JUQ81" s="458"/>
      <c r="JUR81" s="458"/>
      <c r="JUS81" s="458"/>
      <c r="JUT81" s="458"/>
      <c r="JUU81" s="458"/>
      <c r="JUV81" s="458"/>
      <c r="JUW81" s="458"/>
      <c r="JUX81" s="458"/>
      <c r="JUY81" s="458"/>
      <c r="JUZ81" s="458"/>
      <c r="JVA81" s="458"/>
      <c r="JVB81" s="458"/>
      <c r="JVC81" s="458"/>
      <c r="JVD81" s="458"/>
      <c r="JVE81" s="458"/>
      <c r="JVF81" s="458"/>
      <c r="JVG81" s="458"/>
      <c r="JVH81" s="458"/>
      <c r="JVI81" s="458"/>
      <c r="JVJ81" s="458"/>
      <c r="JVK81" s="458"/>
      <c r="JVL81" s="458"/>
      <c r="JVM81" s="458"/>
      <c r="JVN81" s="458"/>
      <c r="JVO81" s="458"/>
      <c r="JVP81" s="458"/>
      <c r="JVQ81" s="458"/>
      <c r="JVR81" s="458"/>
      <c r="JVS81" s="458"/>
      <c r="JVT81" s="458"/>
      <c r="JVU81" s="458"/>
      <c r="JVV81" s="458"/>
      <c r="JVW81" s="458"/>
      <c r="JVX81" s="458"/>
      <c r="JVY81" s="458"/>
      <c r="JVZ81" s="458"/>
      <c r="JWA81" s="458"/>
      <c r="JWB81" s="458"/>
      <c r="JWC81" s="458"/>
      <c r="JWD81" s="458"/>
      <c r="JWE81" s="458"/>
      <c r="JWF81" s="458"/>
      <c r="JWG81" s="458"/>
      <c r="JWH81" s="458"/>
      <c r="JWI81" s="458"/>
      <c r="JWJ81" s="458"/>
      <c r="JWK81" s="458"/>
      <c r="JWL81" s="458"/>
      <c r="JWM81" s="458"/>
      <c r="JWN81" s="458"/>
      <c r="JWO81" s="458"/>
      <c r="JWP81" s="458"/>
      <c r="JWQ81" s="458"/>
      <c r="JWR81" s="458"/>
      <c r="JWS81" s="458"/>
      <c r="JWT81" s="458"/>
      <c r="JWU81" s="458"/>
      <c r="JWV81" s="458"/>
      <c r="JWW81" s="458"/>
      <c r="JWX81" s="458"/>
      <c r="JWY81" s="458"/>
      <c r="JWZ81" s="458"/>
      <c r="JXA81" s="458"/>
      <c r="JXB81" s="458"/>
      <c r="JXC81" s="458"/>
      <c r="JXD81" s="458"/>
      <c r="JXE81" s="458"/>
      <c r="JXF81" s="458"/>
      <c r="JXG81" s="458"/>
      <c r="JXH81" s="458"/>
      <c r="JXI81" s="458"/>
      <c r="JXJ81" s="458"/>
      <c r="JXK81" s="458"/>
      <c r="JXL81" s="458"/>
      <c r="JXM81" s="458"/>
      <c r="JXN81" s="458"/>
      <c r="JXO81" s="458"/>
      <c r="JXP81" s="458"/>
      <c r="JXQ81" s="458"/>
      <c r="JXR81" s="458"/>
      <c r="JXS81" s="458"/>
      <c r="JXT81" s="458"/>
      <c r="JXU81" s="458"/>
      <c r="JXV81" s="458"/>
      <c r="JXW81" s="458"/>
      <c r="JXX81" s="458"/>
      <c r="JXY81" s="458"/>
      <c r="JXZ81" s="458"/>
      <c r="JYA81" s="458"/>
      <c r="JYB81" s="458"/>
      <c r="JYC81" s="458"/>
      <c r="JYD81" s="458"/>
      <c r="JYE81" s="458"/>
      <c r="JYF81" s="458"/>
      <c r="JYG81" s="458"/>
      <c r="JYH81" s="458"/>
      <c r="JYI81" s="458"/>
      <c r="JYJ81" s="458"/>
      <c r="JYK81" s="458"/>
      <c r="JYL81" s="458"/>
      <c r="JYM81" s="458"/>
      <c r="JYN81" s="458"/>
      <c r="JYO81" s="458"/>
      <c r="JYP81" s="458"/>
      <c r="JYQ81" s="458"/>
      <c r="JYR81" s="458"/>
      <c r="JYS81" s="458"/>
      <c r="JYT81" s="458"/>
      <c r="JYU81" s="458"/>
      <c r="JYV81" s="458"/>
      <c r="JYW81" s="458"/>
      <c r="JYX81" s="458"/>
      <c r="JYY81" s="458"/>
      <c r="JYZ81" s="458"/>
      <c r="JZA81" s="458"/>
      <c r="JZB81" s="458"/>
      <c r="JZC81" s="458"/>
      <c r="JZD81" s="458"/>
      <c r="JZE81" s="458"/>
      <c r="JZF81" s="458"/>
      <c r="JZG81" s="458"/>
      <c r="JZH81" s="458"/>
      <c r="JZI81" s="458"/>
      <c r="JZJ81" s="458"/>
      <c r="JZK81" s="458"/>
      <c r="JZL81" s="458"/>
      <c r="JZM81" s="458"/>
      <c r="JZN81" s="458"/>
      <c r="JZO81" s="458"/>
      <c r="JZP81" s="458"/>
      <c r="JZQ81" s="458"/>
      <c r="JZR81" s="458"/>
      <c r="JZS81" s="458"/>
      <c r="JZT81" s="458"/>
      <c r="JZU81" s="458"/>
      <c r="JZV81" s="458"/>
      <c r="JZW81" s="458"/>
      <c r="JZX81" s="458"/>
      <c r="JZY81" s="458"/>
      <c r="JZZ81" s="458"/>
      <c r="KAA81" s="458"/>
      <c r="KAB81" s="458"/>
      <c r="KAC81" s="458"/>
      <c r="KAD81" s="458"/>
      <c r="KAE81" s="458"/>
      <c r="KAF81" s="458"/>
      <c r="KAG81" s="458"/>
      <c r="KAH81" s="458"/>
      <c r="KAI81" s="458"/>
      <c r="KAJ81" s="458"/>
      <c r="KAK81" s="458"/>
      <c r="KAL81" s="458"/>
      <c r="KAM81" s="458"/>
      <c r="KAN81" s="458"/>
      <c r="KAO81" s="458"/>
      <c r="KAP81" s="458"/>
      <c r="KAQ81" s="458"/>
      <c r="KAR81" s="458"/>
      <c r="KAS81" s="458"/>
      <c r="KAT81" s="458"/>
      <c r="KAU81" s="458"/>
      <c r="KAV81" s="458"/>
      <c r="KAW81" s="458"/>
      <c r="KAX81" s="458"/>
      <c r="KAY81" s="458"/>
      <c r="KAZ81" s="458"/>
      <c r="KBA81" s="458"/>
      <c r="KBB81" s="458"/>
      <c r="KBC81" s="458"/>
      <c r="KBD81" s="458"/>
      <c r="KBE81" s="458"/>
      <c r="KBF81" s="458"/>
      <c r="KBG81" s="458"/>
      <c r="KBH81" s="458"/>
      <c r="KBI81" s="458"/>
      <c r="KBJ81" s="458"/>
      <c r="KBK81" s="458"/>
      <c r="KBL81" s="458"/>
      <c r="KBM81" s="458"/>
      <c r="KBN81" s="458"/>
      <c r="KBO81" s="458"/>
      <c r="KBP81" s="458"/>
      <c r="KBQ81" s="458"/>
      <c r="KBR81" s="458"/>
      <c r="KBS81" s="458"/>
      <c r="KBT81" s="458"/>
      <c r="KBU81" s="458"/>
      <c r="KBV81" s="458"/>
      <c r="KBW81" s="458"/>
      <c r="KBX81" s="458"/>
      <c r="KBY81" s="458"/>
      <c r="KBZ81" s="458"/>
      <c r="KCA81" s="458"/>
      <c r="KCB81" s="458"/>
      <c r="KCC81" s="458"/>
      <c r="KCD81" s="458"/>
      <c r="KCE81" s="458"/>
      <c r="KCF81" s="458"/>
      <c r="KCG81" s="458"/>
      <c r="KCH81" s="458"/>
      <c r="KCI81" s="458"/>
      <c r="KCJ81" s="458"/>
      <c r="KCK81" s="458"/>
      <c r="KCL81" s="458"/>
      <c r="KCM81" s="458"/>
      <c r="KCN81" s="458"/>
      <c r="KCO81" s="458"/>
      <c r="KCP81" s="458"/>
      <c r="KCQ81" s="458"/>
      <c r="KCR81" s="458"/>
      <c r="KCS81" s="458"/>
      <c r="KCT81" s="458"/>
      <c r="KCU81" s="458"/>
      <c r="KCV81" s="458"/>
      <c r="KCW81" s="458"/>
      <c r="KCX81" s="458"/>
      <c r="KCY81" s="458"/>
      <c r="KCZ81" s="458"/>
      <c r="KDA81" s="458"/>
      <c r="KDB81" s="458"/>
      <c r="KDC81" s="458"/>
      <c r="KDD81" s="458"/>
      <c r="KDE81" s="458"/>
      <c r="KDF81" s="458"/>
      <c r="KDG81" s="458"/>
      <c r="KDH81" s="458"/>
      <c r="KDI81" s="458"/>
      <c r="KDJ81" s="458"/>
      <c r="KDK81" s="458"/>
      <c r="KDL81" s="458"/>
      <c r="KDM81" s="458"/>
      <c r="KDN81" s="458"/>
      <c r="KDO81" s="458"/>
      <c r="KDP81" s="458"/>
      <c r="KDQ81" s="458"/>
      <c r="KDR81" s="458"/>
      <c r="KDS81" s="458"/>
      <c r="KDT81" s="458"/>
      <c r="KDU81" s="458"/>
      <c r="KDV81" s="458"/>
      <c r="KDW81" s="458"/>
      <c r="KDX81" s="458"/>
      <c r="KDY81" s="458"/>
      <c r="KDZ81" s="458"/>
      <c r="KEA81" s="458"/>
      <c r="KEB81" s="458"/>
      <c r="KEC81" s="458"/>
      <c r="KED81" s="458"/>
      <c r="KEE81" s="458"/>
      <c r="KEF81" s="458"/>
      <c r="KEG81" s="458"/>
      <c r="KEH81" s="458"/>
      <c r="KEI81" s="458"/>
      <c r="KEJ81" s="458"/>
      <c r="KEK81" s="458"/>
      <c r="KEL81" s="458"/>
      <c r="KEM81" s="458"/>
      <c r="KEN81" s="458"/>
      <c r="KEO81" s="458"/>
      <c r="KEP81" s="458"/>
      <c r="KEQ81" s="458"/>
      <c r="KER81" s="458"/>
      <c r="KES81" s="458"/>
      <c r="KET81" s="458"/>
      <c r="KEU81" s="458"/>
      <c r="KEV81" s="458"/>
      <c r="KEW81" s="458"/>
      <c r="KEX81" s="458"/>
      <c r="KEY81" s="458"/>
      <c r="KEZ81" s="458"/>
      <c r="KFA81" s="458"/>
      <c r="KFB81" s="458"/>
      <c r="KFC81" s="458"/>
      <c r="KFD81" s="458"/>
      <c r="KFE81" s="458"/>
      <c r="KFF81" s="458"/>
      <c r="KFG81" s="458"/>
      <c r="KFH81" s="458"/>
      <c r="KFI81" s="458"/>
      <c r="KFJ81" s="458"/>
      <c r="KFK81" s="458"/>
      <c r="KFL81" s="458"/>
      <c r="KFM81" s="458"/>
      <c r="KFN81" s="458"/>
      <c r="KFO81" s="458"/>
      <c r="KFP81" s="458"/>
      <c r="KFQ81" s="458"/>
      <c r="KFR81" s="458"/>
      <c r="KFS81" s="458"/>
      <c r="KFT81" s="458"/>
      <c r="KFU81" s="458"/>
      <c r="KFV81" s="458"/>
      <c r="KFW81" s="458"/>
      <c r="KFX81" s="458"/>
      <c r="KFY81" s="458"/>
      <c r="KFZ81" s="458"/>
      <c r="KGA81" s="458"/>
      <c r="KGB81" s="458"/>
      <c r="KGC81" s="458"/>
      <c r="KGD81" s="458"/>
      <c r="KGE81" s="458"/>
      <c r="KGF81" s="458"/>
      <c r="KGG81" s="458"/>
      <c r="KGH81" s="458"/>
      <c r="KGI81" s="458"/>
      <c r="KGJ81" s="458"/>
      <c r="KGK81" s="458"/>
      <c r="KGL81" s="458"/>
      <c r="KGM81" s="458"/>
      <c r="KGN81" s="458"/>
      <c r="KGO81" s="458"/>
      <c r="KGP81" s="458"/>
      <c r="KGQ81" s="458"/>
      <c r="KGR81" s="458"/>
      <c r="KGS81" s="458"/>
      <c r="KGT81" s="458"/>
      <c r="KGU81" s="458"/>
      <c r="KGV81" s="458"/>
      <c r="KGW81" s="458"/>
      <c r="KGX81" s="458"/>
      <c r="KGY81" s="458"/>
      <c r="KGZ81" s="458"/>
      <c r="KHA81" s="458"/>
      <c r="KHB81" s="458"/>
      <c r="KHC81" s="458"/>
      <c r="KHD81" s="458"/>
      <c r="KHE81" s="458"/>
      <c r="KHF81" s="458"/>
      <c r="KHG81" s="458"/>
      <c r="KHH81" s="458"/>
      <c r="KHI81" s="458"/>
      <c r="KHJ81" s="458"/>
      <c r="KHK81" s="458"/>
      <c r="KHL81" s="458"/>
      <c r="KHM81" s="458"/>
      <c r="KHN81" s="458"/>
      <c r="KHO81" s="458"/>
      <c r="KHP81" s="458"/>
      <c r="KHQ81" s="458"/>
      <c r="KHR81" s="458"/>
      <c r="KHS81" s="458"/>
      <c r="KHT81" s="458"/>
      <c r="KHU81" s="458"/>
      <c r="KHV81" s="458"/>
      <c r="KHW81" s="458"/>
      <c r="KHX81" s="458"/>
      <c r="KHY81" s="458"/>
      <c r="KHZ81" s="458"/>
      <c r="KIA81" s="458"/>
      <c r="KIB81" s="458"/>
      <c r="KIC81" s="458"/>
      <c r="KID81" s="458"/>
      <c r="KIE81" s="458"/>
      <c r="KIF81" s="458"/>
      <c r="KIG81" s="458"/>
      <c r="KIH81" s="458"/>
      <c r="KII81" s="458"/>
      <c r="KIJ81" s="458"/>
      <c r="KIK81" s="458"/>
      <c r="KIL81" s="458"/>
      <c r="KIM81" s="458"/>
      <c r="KIN81" s="458"/>
      <c r="KIO81" s="458"/>
      <c r="KIP81" s="458"/>
      <c r="KIQ81" s="458"/>
      <c r="KIR81" s="458"/>
      <c r="KIS81" s="458"/>
      <c r="KIT81" s="458"/>
      <c r="KIU81" s="458"/>
      <c r="KIV81" s="458"/>
      <c r="KIW81" s="458"/>
      <c r="KIX81" s="458"/>
      <c r="KIY81" s="458"/>
      <c r="KIZ81" s="458"/>
      <c r="KJA81" s="458"/>
      <c r="KJB81" s="458"/>
      <c r="KJC81" s="458"/>
      <c r="KJD81" s="458"/>
      <c r="KJE81" s="458"/>
      <c r="KJF81" s="458"/>
      <c r="KJG81" s="458"/>
      <c r="KJH81" s="458"/>
      <c r="KJI81" s="458"/>
      <c r="KJJ81" s="458"/>
      <c r="KJK81" s="458"/>
      <c r="KJL81" s="458"/>
      <c r="KJM81" s="458"/>
      <c r="KJN81" s="458"/>
      <c r="KJO81" s="458"/>
      <c r="KJP81" s="458"/>
      <c r="KJQ81" s="458"/>
      <c r="KJR81" s="458"/>
      <c r="KJS81" s="458"/>
      <c r="KJT81" s="458"/>
      <c r="KJU81" s="458"/>
      <c r="KJV81" s="458"/>
      <c r="KJW81" s="458"/>
      <c r="KJX81" s="458"/>
      <c r="KJY81" s="458"/>
      <c r="KJZ81" s="458"/>
      <c r="KKA81" s="458"/>
      <c r="KKB81" s="458"/>
      <c r="KKC81" s="458"/>
      <c r="KKD81" s="458"/>
      <c r="KKE81" s="458"/>
      <c r="KKF81" s="458"/>
      <c r="KKG81" s="458"/>
      <c r="KKH81" s="458"/>
      <c r="KKI81" s="458"/>
      <c r="KKJ81" s="458"/>
      <c r="KKK81" s="458"/>
      <c r="KKL81" s="458"/>
      <c r="KKM81" s="458"/>
      <c r="KKN81" s="458"/>
      <c r="KKO81" s="458"/>
      <c r="KKP81" s="458"/>
      <c r="KKQ81" s="458"/>
      <c r="KKR81" s="458"/>
      <c r="KKS81" s="458"/>
      <c r="KKT81" s="458"/>
      <c r="KKU81" s="458"/>
      <c r="KKV81" s="458"/>
      <c r="KKW81" s="458"/>
      <c r="KKX81" s="458"/>
      <c r="KKY81" s="458"/>
      <c r="KKZ81" s="458"/>
      <c r="KLA81" s="458"/>
      <c r="KLB81" s="458"/>
      <c r="KLC81" s="458"/>
      <c r="KLD81" s="458"/>
      <c r="KLE81" s="458"/>
      <c r="KLF81" s="458"/>
      <c r="KLG81" s="458"/>
      <c r="KLH81" s="458"/>
      <c r="KLI81" s="458"/>
      <c r="KLJ81" s="458"/>
      <c r="KLK81" s="458"/>
      <c r="KLL81" s="458"/>
      <c r="KLM81" s="458"/>
      <c r="KLN81" s="458"/>
      <c r="KLO81" s="458"/>
      <c r="KLP81" s="458"/>
      <c r="KLQ81" s="458"/>
      <c r="KLR81" s="458"/>
      <c r="KLS81" s="458"/>
      <c r="KLT81" s="458"/>
      <c r="KLU81" s="458"/>
      <c r="KLV81" s="458"/>
      <c r="KLW81" s="458"/>
      <c r="KLX81" s="458"/>
      <c r="KLY81" s="458"/>
      <c r="KLZ81" s="458"/>
      <c r="KMA81" s="458"/>
      <c r="KMB81" s="458"/>
      <c r="KMC81" s="458"/>
      <c r="KMD81" s="458"/>
      <c r="KME81" s="458"/>
      <c r="KMF81" s="458"/>
      <c r="KMG81" s="458"/>
      <c r="KMH81" s="458"/>
      <c r="KMI81" s="458"/>
      <c r="KMJ81" s="458"/>
      <c r="KMK81" s="458"/>
      <c r="KML81" s="458"/>
      <c r="KMM81" s="458"/>
      <c r="KMN81" s="458"/>
      <c r="KMO81" s="458"/>
      <c r="KMP81" s="458"/>
      <c r="KMQ81" s="458"/>
      <c r="KMR81" s="458"/>
      <c r="KMS81" s="458"/>
      <c r="KMT81" s="458"/>
      <c r="KMU81" s="458"/>
      <c r="KMV81" s="458"/>
      <c r="KMW81" s="458"/>
      <c r="KMX81" s="458"/>
      <c r="KMY81" s="458"/>
      <c r="KMZ81" s="458"/>
      <c r="KNA81" s="458"/>
      <c r="KNB81" s="458"/>
      <c r="KNC81" s="458"/>
      <c r="KND81" s="458"/>
      <c r="KNE81" s="458"/>
      <c r="KNF81" s="458"/>
      <c r="KNG81" s="458"/>
      <c r="KNH81" s="458"/>
      <c r="KNI81" s="458"/>
      <c r="KNJ81" s="458"/>
      <c r="KNK81" s="458"/>
      <c r="KNL81" s="458"/>
      <c r="KNM81" s="458"/>
      <c r="KNN81" s="458"/>
      <c r="KNO81" s="458"/>
      <c r="KNP81" s="458"/>
      <c r="KNQ81" s="458"/>
      <c r="KNR81" s="458"/>
      <c r="KNS81" s="458"/>
      <c r="KNT81" s="458"/>
      <c r="KNU81" s="458"/>
      <c r="KNV81" s="458"/>
      <c r="KNW81" s="458"/>
      <c r="KNX81" s="458"/>
      <c r="KNY81" s="458"/>
      <c r="KNZ81" s="458"/>
      <c r="KOA81" s="458"/>
      <c r="KOB81" s="458"/>
      <c r="KOC81" s="458"/>
      <c r="KOD81" s="458"/>
      <c r="KOE81" s="458"/>
      <c r="KOF81" s="458"/>
      <c r="KOG81" s="458"/>
      <c r="KOH81" s="458"/>
      <c r="KOI81" s="458"/>
      <c r="KOJ81" s="458"/>
      <c r="KOK81" s="458"/>
      <c r="KOL81" s="458"/>
      <c r="KOM81" s="458"/>
      <c r="KON81" s="458"/>
      <c r="KOO81" s="458"/>
      <c r="KOP81" s="458"/>
      <c r="KOQ81" s="458"/>
      <c r="KOR81" s="458"/>
      <c r="KOS81" s="458"/>
      <c r="KOT81" s="458"/>
      <c r="KOU81" s="458"/>
      <c r="KOV81" s="458"/>
      <c r="KOW81" s="458"/>
      <c r="KOX81" s="458"/>
      <c r="KOY81" s="458"/>
      <c r="KOZ81" s="458"/>
      <c r="KPA81" s="458"/>
      <c r="KPB81" s="458"/>
      <c r="KPC81" s="458"/>
      <c r="KPD81" s="458"/>
      <c r="KPE81" s="458"/>
      <c r="KPF81" s="458"/>
      <c r="KPG81" s="458"/>
      <c r="KPH81" s="458"/>
      <c r="KPI81" s="458"/>
      <c r="KPJ81" s="458"/>
      <c r="KPK81" s="458"/>
      <c r="KPL81" s="458"/>
      <c r="KPM81" s="458"/>
      <c r="KPN81" s="458"/>
      <c r="KPO81" s="458"/>
      <c r="KPP81" s="458"/>
      <c r="KPQ81" s="458"/>
      <c r="KPR81" s="458"/>
      <c r="KPS81" s="458"/>
      <c r="KPT81" s="458"/>
      <c r="KPU81" s="458"/>
      <c r="KPV81" s="458"/>
      <c r="KPW81" s="458"/>
      <c r="KPX81" s="458"/>
      <c r="KPY81" s="458"/>
      <c r="KPZ81" s="458"/>
      <c r="KQA81" s="458"/>
      <c r="KQB81" s="458"/>
      <c r="KQC81" s="458"/>
      <c r="KQD81" s="458"/>
      <c r="KQE81" s="458"/>
      <c r="KQF81" s="458"/>
      <c r="KQG81" s="458"/>
      <c r="KQH81" s="458"/>
      <c r="KQI81" s="458"/>
      <c r="KQJ81" s="458"/>
      <c r="KQK81" s="458"/>
      <c r="KQL81" s="458"/>
      <c r="KQM81" s="458"/>
      <c r="KQN81" s="458"/>
      <c r="KQO81" s="458"/>
      <c r="KQP81" s="458"/>
      <c r="KQQ81" s="458"/>
      <c r="KQR81" s="458"/>
      <c r="KQS81" s="458"/>
      <c r="KQT81" s="458"/>
      <c r="KQU81" s="458"/>
      <c r="KQV81" s="458"/>
      <c r="KQW81" s="458"/>
      <c r="KQX81" s="458"/>
      <c r="KQY81" s="458"/>
      <c r="KQZ81" s="458"/>
      <c r="KRA81" s="458"/>
      <c r="KRB81" s="458"/>
      <c r="KRC81" s="458"/>
      <c r="KRD81" s="458"/>
      <c r="KRE81" s="458"/>
      <c r="KRF81" s="458"/>
      <c r="KRG81" s="458"/>
      <c r="KRH81" s="458"/>
      <c r="KRI81" s="458"/>
      <c r="KRJ81" s="458"/>
      <c r="KRK81" s="458"/>
      <c r="KRL81" s="458"/>
      <c r="KRM81" s="458"/>
      <c r="KRN81" s="458"/>
      <c r="KRO81" s="458"/>
      <c r="KRP81" s="458"/>
      <c r="KRQ81" s="458"/>
      <c r="KRR81" s="458"/>
      <c r="KRS81" s="458"/>
      <c r="KRT81" s="458"/>
      <c r="KRU81" s="458"/>
      <c r="KRV81" s="458"/>
      <c r="KRW81" s="458"/>
      <c r="KRX81" s="458"/>
      <c r="KRY81" s="458"/>
      <c r="KRZ81" s="458"/>
      <c r="KSA81" s="458"/>
      <c r="KSB81" s="458"/>
      <c r="KSC81" s="458"/>
      <c r="KSD81" s="458"/>
      <c r="KSE81" s="458"/>
      <c r="KSF81" s="458"/>
      <c r="KSG81" s="458"/>
      <c r="KSH81" s="458"/>
      <c r="KSI81" s="458"/>
      <c r="KSJ81" s="458"/>
      <c r="KSK81" s="458"/>
      <c r="KSL81" s="458"/>
      <c r="KSM81" s="458"/>
      <c r="KSN81" s="458"/>
      <c r="KSO81" s="458"/>
      <c r="KSP81" s="458"/>
      <c r="KSQ81" s="458"/>
      <c r="KSR81" s="458"/>
      <c r="KSS81" s="458"/>
      <c r="KST81" s="458"/>
      <c r="KSU81" s="458"/>
      <c r="KSV81" s="458"/>
      <c r="KSW81" s="458"/>
      <c r="KSX81" s="458"/>
      <c r="KSY81" s="458"/>
      <c r="KSZ81" s="458"/>
      <c r="KTA81" s="458"/>
      <c r="KTB81" s="458"/>
      <c r="KTC81" s="458"/>
      <c r="KTD81" s="458"/>
      <c r="KTE81" s="458"/>
      <c r="KTF81" s="458"/>
      <c r="KTG81" s="458"/>
      <c r="KTH81" s="458"/>
      <c r="KTI81" s="458"/>
      <c r="KTJ81" s="458"/>
      <c r="KTK81" s="458"/>
      <c r="KTL81" s="458"/>
      <c r="KTM81" s="458"/>
      <c r="KTN81" s="458"/>
      <c r="KTO81" s="458"/>
      <c r="KTP81" s="458"/>
      <c r="KTQ81" s="458"/>
      <c r="KTR81" s="458"/>
      <c r="KTS81" s="458"/>
      <c r="KTT81" s="458"/>
      <c r="KTU81" s="458"/>
      <c r="KTV81" s="458"/>
      <c r="KTW81" s="458"/>
      <c r="KTX81" s="458"/>
      <c r="KTY81" s="458"/>
      <c r="KTZ81" s="458"/>
      <c r="KUA81" s="458"/>
      <c r="KUB81" s="458"/>
      <c r="KUC81" s="458"/>
      <c r="KUD81" s="458"/>
      <c r="KUE81" s="458"/>
      <c r="KUF81" s="458"/>
      <c r="KUG81" s="458"/>
      <c r="KUH81" s="458"/>
      <c r="KUI81" s="458"/>
      <c r="KUJ81" s="458"/>
      <c r="KUK81" s="458"/>
      <c r="KUL81" s="458"/>
      <c r="KUM81" s="458"/>
      <c r="KUN81" s="458"/>
      <c r="KUO81" s="458"/>
      <c r="KUP81" s="458"/>
      <c r="KUQ81" s="458"/>
      <c r="KUR81" s="458"/>
      <c r="KUS81" s="458"/>
      <c r="KUT81" s="458"/>
      <c r="KUU81" s="458"/>
      <c r="KUV81" s="458"/>
      <c r="KUW81" s="458"/>
      <c r="KUX81" s="458"/>
      <c r="KUY81" s="458"/>
      <c r="KUZ81" s="458"/>
      <c r="KVA81" s="458"/>
      <c r="KVB81" s="458"/>
      <c r="KVC81" s="458"/>
      <c r="KVD81" s="458"/>
      <c r="KVE81" s="458"/>
      <c r="KVF81" s="458"/>
      <c r="KVG81" s="458"/>
      <c r="KVH81" s="458"/>
      <c r="KVI81" s="458"/>
      <c r="KVJ81" s="458"/>
      <c r="KVK81" s="458"/>
      <c r="KVL81" s="458"/>
      <c r="KVM81" s="458"/>
      <c r="KVN81" s="458"/>
      <c r="KVO81" s="458"/>
      <c r="KVP81" s="458"/>
      <c r="KVQ81" s="458"/>
      <c r="KVR81" s="458"/>
      <c r="KVS81" s="458"/>
      <c r="KVT81" s="458"/>
      <c r="KVU81" s="458"/>
      <c r="KVV81" s="458"/>
      <c r="KVW81" s="458"/>
      <c r="KVX81" s="458"/>
      <c r="KVY81" s="458"/>
      <c r="KVZ81" s="458"/>
      <c r="KWA81" s="458"/>
      <c r="KWB81" s="458"/>
      <c r="KWC81" s="458"/>
      <c r="KWD81" s="458"/>
      <c r="KWE81" s="458"/>
      <c r="KWF81" s="458"/>
      <c r="KWG81" s="458"/>
      <c r="KWH81" s="458"/>
      <c r="KWI81" s="458"/>
      <c r="KWJ81" s="458"/>
      <c r="KWK81" s="458"/>
      <c r="KWL81" s="458"/>
      <c r="KWM81" s="458"/>
      <c r="KWN81" s="458"/>
      <c r="KWO81" s="458"/>
      <c r="KWP81" s="458"/>
      <c r="KWQ81" s="458"/>
      <c r="KWR81" s="458"/>
      <c r="KWS81" s="458"/>
      <c r="KWT81" s="458"/>
      <c r="KWU81" s="458"/>
      <c r="KWV81" s="458"/>
      <c r="KWW81" s="458"/>
      <c r="KWX81" s="458"/>
      <c r="KWY81" s="458"/>
      <c r="KWZ81" s="458"/>
      <c r="KXA81" s="458"/>
      <c r="KXB81" s="458"/>
      <c r="KXC81" s="458"/>
      <c r="KXD81" s="458"/>
      <c r="KXE81" s="458"/>
      <c r="KXF81" s="458"/>
      <c r="KXG81" s="458"/>
      <c r="KXH81" s="458"/>
      <c r="KXI81" s="458"/>
      <c r="KXJ81" s="458"/>
      <c r="KXK81" s="458"/>
      <c r="KXL81" s="458"/>
      <c r="KXM81" s="458"/>
      <c r="KXN81" s="458"/>
      <c r="KXO81" s="458"/>
      <c r="KXP81" s="458"/>
      <c r="KXQ81" s="458"/>
      <c r="KXR81" s="458"/>
      <c r="KXS81" s="458"/>
      <c r="KXT81" s="458"/>
      <c r="KXU81" s="458"/>
      <c r="KXV81" s="458"/>
      <c r="KXW81" s="458"/>
      <c r="KXX81" s="458"/>
      <c r="KXY81" s="458"/>
      <c r="KXZ81" s="458"/>
      <c r="KYA81" s="458"/>
      <c r="KYB81" s="458"/>
      <c r="KYC81" s="458"/>
      <c r="KYD81" s="458"/>
      <c r="KYE81" s="458"/>
      <c r="KYF81" s="458"/>
      <c r="KYG81" s="458"/>
      <c r="KYH81" s="458"/>
      <c r="KYI81" s="458"/>
      <c r="KYJ81" s="458"/>
      <c r="KYK81" s="458"/>
      <c r="KYL81" s="458"/>
      <c r="KYM81" s="458"/>
      <c r="KYN81" s="458"/>
      <c r="KYO81" s="458"/>
      <c r="KYP81" s="458"/>
      <c r="KYQ81" s="458"/>
      <c r="KYR81" s="458"/>
      <c r="KYS81" s="458"/>
      <c r="KYT81" s="458"/>
      <c r="KYU81" s="458"/>
      <c r="KYV81" s="458"/>
      <c r="KYW81" s="458"/>
      <c r="KYX81" s="458"/>
      <c r="KYY81" s="458"/>
      <c r="KYZ81" s="458"/>
      <c r="KZA81" s="458"/>
      <c r="KZB81" s="458"/>
      <c r="KZC81" s="458"/>
      <c r="KZD81" s="458"/>
      <c r="KZE81" s="458"/>
      <c r="KZF81" s="458"/>
      <c r="KZG81" s="458"/>
      <c r="KZH81" s="458"/>
      <c r="KZI81" s="458"/>
      <c r="KZJ81" s="458"/>
      <c r="KZK81" s="458"/>
      <c r="KZL81" s="458"/>
      <c r="KZM81" s="458"/>
      <c r="KZN81" s="458"/>
      <c r="KZO81" s="458"/>
      <c r="KZP81" s="458"/>
      <c r="KZQ81" s="458"/>
      <c r="KZR81" s="458"/>
      <c r="KZS81" s="458"/>
      <c r="KZT81" s="458"/>
      <c r="KZU81" s="458"/>
      <c r="KZV81" s="458"/>
      <c r="KZW81" s="458"/>
      <c r="KZX81" s="458"/>
      <c r="KZY81" s="458"/>
      <c r="KZZ81" s="458"/>
      <c r="LAA81" s="458"/>
      <c r="LAB81" s="458"/>
      <c r="LAC81" s="458"/>
      <c r="LAD81" s="458"/>
      <c r="LAE81" s="458"/>
      <c r="LAF81" s="458"/>
      <c r="LAG81" s="458"/>
      <c r="LAH81" s="458"/>
      <c r="LAI81" s="458"/>
      <c r="LAJ81" s="458"/>
      <c r="LAK81" s="458"/>
      <c r="LAL81" s="458"/>
      <c r="LAM81" s="458"/>
      <c r="LAN81" s="458"/>
      <c r="LAO81" s="458"/>
      <c r="LAP81" s="458"/>
      <c r="LAQ81" s="458"/>
      <c r="LAR81" s="458"/>
      <c r="LAS81" s="458"/>
      <c r="LAT81" s="458"/>
      <c r="LAU81" s="458"/>
      <c r="LAV81" s="458"/>
      <c r="LAW81" s="458"/>
      <c r="LAX81" s="458"/>
      <c r="LAY81" s="458"/>
      <c r="LAZ81" s="458"/>
      <c r="LBA81" s="458"/>
      <c r="LBB81" s="458"/>
      <c r="LBC81" s="458"/>
      <c r="LBD81" s="458"/>
      <c r="LBE81" s="458"/>
      <c r="LBF81" s="458"/>
      <c r="LBG81" s="458"/>
      <c r="LBH81" s="458"/>
      <c r="LBI81" s="458"/>
      <c r="LBJ81" s="458"/>
      <c r="LBK81" s="458"/>
      <c r="LBL81" s="458"/>
      <c r="LBM81" s="458"/>
      <c r="LBN81" s="458"/>
      <c r="LBO81" s="458"/>
      <c r="LBP81" s="458"/>
      <c r="LBQ81" s="458"/>
      <c r="LBR81" s="458"/>
      <c r="LBS81" s="458"/>
      <c r="LBT81" s="458"/>
      <c r="LBU81" s="458"/>
      <c r="LBV81" s="458"/>
      <c r="LBW81" s="458"/>
      <c r="LBX81" s="458"/>
      <c r="LBY81" s="458"/>
      <c r="LBZ81" s="458"/>
      <c r="LCA81" s="458"/>
      <c r="LCB81" s="458"/>
      <c r="LCC81" s="458"/>
      <c r="LCD81" s="458"/>
      <c r="LCE81" s="458"/>
      <c r="LCF81" s="458"/>
      <c r="LCG81" s="458"/>
      <c r="LCH81" s="458"/>
      <c r="LCI81" s="458"/>
      <c r="LCJ81" s="458"/>
      <c r="LCK81" s="458"/>
      <c r="LCL81" s="458"/>
      <c r="LCM81" s="458"/>
      <c r="LCN81" s="458"/>
      <c r="LCO81" s="458"/>
      <c r="LCP81" s="458"/>
      <c r="LCQ81" s="458"/>
      <c r="LCR81" s="458"/>
      <c r="LCS81" s="458"/>
      <c r="LCT81" s="458"/>
      <c r="LCU81" s="458"/>
      <c r="LCV81" s="458"/>
      <c r="LCW81" s="458"/>
      <c r="LCX81" s="458"/>
      <c r="LCY81" s="458"/>
      <c r="LCZ81" s="458"/>
      <c r="LDA81" s="458"/>
      <c r="LDB81" s="458"/>
      <c r="LDC81" s="458"/>
      <c r="LDD81" s="458"/>
      <c r="LDE81" s="458"/>
      <c r="LDF81" s="458"/>
      <c r="LDG81" s="458"/>
      <c r="LDH81" s="458"/>
      <c r="LDI81" s="458"/>
      <c r="LDJ81" s="458"/>
      <c r="LDK81" s="458"/>
      <c r="LDL81" s="458"/>
      <c r="LDM81" s="458"/>
      <c r="LDN81" s="458"/>
      <c r="LDO81" s="458"/>
      <c r="LDP81" s="458"/>
      <c r="LDQ81" s="458"/>
      <c r="LDR81" s="458"/>
      <c r="LDS81" s="458"/>
      <c r="LDT81" s="458"/>
      <c r="LDU81" s="458"/>
      <c r="LDV81" s="458"/>
      <c r="LDW81" s="458"/>
      <c r="LDX81" s="458"/>
      <c r="LDY81" s="458"/>
      <c r="LDZ81" s="458"/>
      <c r="LEA81" s="458"/>
      <c r="LEB81" s="458"/>
      <c r="LEC81" s="458"/>
      <c r="LED81" s="458"/>
      <c r="LEE81" s="458"/>
      <c r="LEF81" s="458"/>
      <c r="LEG81" s="458"/>
      <c r="LEH81" s="458"/>
      <c r="LEI81" s="458"/>
      <c r="LEJ81" s="458"/>
      <c r="LEK81" s="458"/>
      <c r="LEL81" s="458"/>
      <c r="LEM81" s="458"/>
      <c r="LEN81" s="458"/>
      <c r="LEO81" s="458"/>
      <c r="LEP81" s="458"/>
      <c r="LEQ81" s="458"/>
      <c r="LER81" s="458"/>
      <c r="LES81" s="458"/>
      <c r="LET81" s="458"/>
      <c r="LEU81" s="458"/>
      <c r="LEV81" s="458"/>
      <c r="LEW81" s="458"/>
      <c r="LEX81" s="458"/>
      <c r="LEY81" s="458"/>
      <c r="LEZ81" s="458"/>
      <c r="LFA81" s="458"/>
      <c r="LFB81" s="458"/>
      <c r="LFC81" s="458"/>
      <c r="LFD81" s="458"/>
      <c r="LFE81" s="458"/>
      <c r="LFF81" s="458"/>
      <c r="LFG81" s="458"/>
      <c r="LFH81" s="458"/>
      <c r="LFI81" s="458"/>
      <c r="LFJ81" s="458"/>
      <c r="LFK81" s="458"/>
      <c r="LFL81" s="458"/>
      <c r="LFM81" s="458"/>
      <c r="LFN81" s="458"/>
      <c r="LFO81" s="458"/>
      <c r="LFP81" s="458"/>
      <c r="LFQ81" s="458"/>
      <c r="LFR81" s="458"/>
      <c r="LFS81" s="458"/>
      <c r="LFT81" s="458"/>
      <c r="LFU81" s="458"/>
      <c r="LFV81" s="458"/>
      <c r="LFW81" s="458"/>
      <c r="LFX81" s="458"/>
      <c r="LFY81" s="458"/>
      <c r="LFZ81" s="458"/>
      <c r="LGA81" s="458"/>
      <c r="LGB81" s="458"/>
      <c r="LGC81" s="458"/>
      <c r="LGD81" s="458"/>
      <c r="LGE81" s="458"/>
      <c r="LGF81" s="458"/>
      <c r="LGG81" s="458"/>
      <c r="LGH81" s="458"/>
      <c r="LGI81" s="458"/>
      <c r="LGJ81" s="458"/>
      <c r="LGK81" s="458"/>
      <c r="LGL81" s="458"/>
      <c r="LGM81" s="458"/>
      <c r="LGN81" s="458"/>
      <c r="LGO81" s="458"/>
      <c r="LGP81" s="458"/>
      <c r="LGQ81" s="458"/>
      <c r="LGR81" s="458"/>
      <c r="LGS81" s="458"/>
      <c r="LGT81" s="458"/>
      <c r="LGU81" s="458"/>
      <c r="LGV81" s="458"/>
      <c r="LGW81" s="458"/>
      <c r="LGX81" s="458"/>
      <c r="LGY81" s="458"/>
      <c r="LGZ81" s="458"/>
      <c r="LHA81" s="458"/>
      <c r="LHB81" s="458"/>
      <c r="LHC81" s="458"/>
      <c r="LHD81" s="458"/>
      <c r="LHE81" s="458"/>
      <c r="LHF81" s="458"/>
      <c r="LHG81" s="458"/>
      <c r="LHH81" s="458"/>
      <c r="LHI81" s="458"/>
      <c r="LHJ81" s="458"/>
      <c r="LHK81" s="458"/>
      <c r="LHL81" s="458"/>
      <c r="LHM81" s="458"/>
      <c r="LHN81" s="458"/>
      <c r="LHO81" s="458"/>
      <c r="LHP81" s="458"/>
      <c r="LHQ81" s="458"/>
      <c r="LHR81" s="458"/>
      <c r="LHS81" s="458"/>
      <c r="LHT81" s="458"/>
      <c r="LHU81" s="458"/>
      <c r="LHV81" s="458"/>
      <c r="LHW81" s="458"/>
      <c r="LHX81" s="458"/>
      <c r="LHY81" s="458"/>
      <c r="LHZ81" s="458"/>
      <c r="LIA81" s="458"/>
      <c r="LIB81" s="458"/>
      <c r="LIC81" s="458"/>
      <c r="LID81" s="458"/>
      <c r="LIE81" s="458"/>
      <c r="LIF81" s="458"/>
      <c r="LIG81" s="458"/>
      <c r="LIH81" s="458"/>
      <c r="LII81" s="458"/>
      <c r="LIJ81" s="458"/>
      <c r="LIK81" s="458"/>
      <c r="LIL81" s="458"/>
      <c r="LIM81" s="458"/>
      <c r="LIN81" s="458"/>
      <c r="LIO81" s="458"/>
      <c r="LIP81" s="458"/>
      <c r="LIQ81" s="458"/>
      <c r="LIR81" s="458"/>
      <c r="LIS81" s="458"/>
      <c r="LIT81" s="458"/>
      <c r="LIU81" s="458"/>
      <c r="LIV81" s="458"/>
      <c r="LIW81" s="458"/>
      <c r="LIX81" s="458"/>
      <c r="LIY81" s="458"/>
      <c r="LIZ81" s="458"/>
      <c r="LJA81" s="458"/>
      <c r="LJB81" s="458"/>
      <c r="LJC81" s="458"/>
      <c r="LJD81" s="458"/>
      <c r="LJE81" s="458"/>
      <c r="LJF81" s="458"/>
      <c r="LJG81" s="458"/>
      <c r="LJH81" s="458"/>
      <c r="LJI81" s="458"/>
      <c r="LJJ81" s="458"/>
      <c r="LJK81" s="458"/>
      <c r="LJL81" s="458"/>
      <c r="LJM81" s="458"/>
      <c r="LJN81" s="458"/>
      <c r="LJO81" s="458"/>
      <c r="LJP81" s="458"/>
      <c r="LJQ81" s="458"/>
      <c r="LJR81" s="458"/>
      <c r="LJS81" s="458"/>
      <c r="LJT81" s="458"/>
      <c r="LJU81" s="458"/>
      <c r="LJV81" s="458"/>
      <c r="LJW81" s="458"/>
      <c r="LJX81" s="458"/>
      <c r="LJY81" s="458"/>
      <c r="LJZ81" s="458"/>
      <c r="LKA81" s="458"/>
      <c r="LKB81" s="458"/>
      <c r="LKC81" s="458"/>
      <c r="LKD81" s="458"/>
      <c r="LKE81" s="458"/>
      <c r="LKF81" s="458"/>
      <c r="LKG81" s="458"/>
      <c r="LKH81" s="458"/>
      <c r="LKI81" s="458"/>
      <c r="LKJ81" s="458"/>
      <c r="LKK81" s="458"/>
      <c r="LKL81" s="458"/>
      <c r="LKM81" s="458"/>
      <c r="LKN81" s="458"/>
      <c r="LKO81" s="458"/>
      <c r="LKP81" s="458"/>
      <c r="LKQ81" s="458"/>
      <c r="LKR81" s="458"/>
      <c r="LKS81" s="458"/>
      <c r="LKT81" s="458"/>
      <c r="LKU81" s="458"/>
      <c r="LKV81" s="458"/>
      <c r="LKW81" s="458"/>
      <c r="LKX81" s="458"/>
      <c r="LKY81" s="458"/>
      <c r="LKZ81" s="458"/>
      <c r="LLA81" s="458"/>
      <c r="LLB81" s="458"/>
      <c r="LLC81" s="458"/>
      <c r="LLD81" s="458"/>
      <c r="LLE81" s="458"/>
      <c r="LLF81" s="458"/>
      <c r="LLG81" s="458"/>
      <c r="LLH81" s="458"/>
      <c r="LLI81" s="458"/>
      <c r="LLJ81" s="458"/>
      <c r="LLK81" s="458"/>
      <c r="LLL81" s="458"/>
      <c r="LLM81" s="458"/>
      <c r="LLN81" s="458"/>
      <c r="LLO81" s="458"/>
      <c r="LLP81" s="458"/>
      <c r="LLQ81" s="458"/>
      <c r="LLR81" s="458"/>
      <c r="LLS81" s="458"/>
      <c r="LLT81" s="458"/>
      <c r="LLU81" s="458"/>
      <c r="LLV81" s="458"/>
      <c r="LLW81" s="458"/>
      <c r="LLX81" s="458"/>
      <c r="LLY81" s="458"/>
      <c r="LLZ81" s="458"/>
      <c r="LMA81" s="458"/>
      <c r="LMB81" s="458"/>
      <c r="LMC81" s="458"/>
      <c r="LMD81" s="458"/>
      <c r="LME81" s="458"/>
      <c r="LMF81" s="458"/>
      <c r="LMG81" s="458"/>
      <c r="LMH81" s="458"/>
      <c r="LMI81" s="458"/>
      <c r="LMJ81" s="458"/>
      <c r="LMK81" s="458"/>
      <c r="LML81" s="458"/>
      <c r="LMM81" s="458"/>
      <c r="LMN81" s="458"/>
      <c r="LMO81" s="458"/>
      <c r="LMP81" s="458"/>
      <c r="LMQ81" s="458"/>
      <c r="LMR81" s="458"/>
      <c r="LMS81" s="458"/>
      <c r="LMT81" s="458"/>
      <c r="LMU81" s="458"/>
      <c r="LMV81" s="458"/>
      <c r="LMW81" s="458"/>
      <c r="LMX81" s="458"/>
      <c r="LMY81" s="458"/>
      <c r="LMZ81" s="458"/>
      <c r="LNA81" s="458"/>
      <c r="LNB81" s="458"/>
      <c r="LNC81" s="458"/>
      <c r="LND81" s="458"/>
      <c r="LNE81" s="458"/>
      <c r="LNF81" s="458"/>
      <c r="LNG81" s="458"/>
      <c r="LNH81" s="458"/>
      <c r="LNI81" s="458"/>
      <c r="LNJ81" s="458"/>
      <c r="LNK81" s="458"/>
      <c r="LNL81" s="458"/>
      <c r="LNM81" s="458"/>
      <c r="LNN81" s="458"/>
      <c r="LNO81" s="458"/>
      <c r="LNP81" s="458"/>
      <c r="LNQ81" s="458"/>
      <c r="LNR81" s="458"/>
      <c r="LNS81" s="458"/>
      <c r="LNT81" s="458"/>
      <c r="LNU81" s="458"/>
      <c r="LNV81" s="458"/>
      <c r="LNW81" s="458"/>
      <c r="LNX81" s="458"/>
      <c r="LNY81" s="458"/>
      <c r="LNZ81" s="458"/>
      <c r="LOA81" s="458"/>
      <c r="LOB81" s="458"/>
      <c r="LOC81" s="458"/>
      <c r="LOD81" s="458"/>
      <c r="LOE81" s="458"/>
      <c r="LOF81" s="458"/>
      <c r="LOG81" s="458"/>
      <c r="LOH81" s="458"/>
      <c r="LOI81" s="458"/>
      <c r="LOJ81" s="458"/>
      <c r="LOK81" s="458"/>
      <c r="LOL81" s="458"/>
      <c r="LOM81" s="458"/>
      <c r="LON81" s="458"/>
      <c r="LOO81" s="458"/>
      <c r="LOP81" s="458"/>
      <c r="LOQ81" s="458"/>
      <c r="LOR81" s="458"/>
      <c r="LOS81" s="458"/>
      <c r="LOT81" s="458"/>
      <c r="LOU81" s="458"/>
      <c r="LOV81" s="458"/>
      <c r="LOW81" s="458"/>
      <c r="LOX81" s="458"/>
      <c r="LOY81" s="458"/>
      <c r="LOZ81" s="458"/>
      <c r="LPA81" s="458"/>
      <c r="LPB81" s="458"/>
      <c r="LPC81" s="458"/>
      <c r="LPD81" s="458"/>
      <c r="LPE81" s="458"/>
      <c r="LPF81" s="458"/>
      <c r="LPG81" s="458"/>
      <c r="LPH81" s="458"/>
      <c r="LPI81" s="458"/>
      <c r="LPJ81" s="458"/>
      <c r="LPK81" s="458"/>
      <c r="LPL81" s="458"/>
      <c r="LPM81" s="458"/>
      <c r="LPN81" s="458"/>
      <c r="LPO81" s="458"/>
      <c r="LPP81" s="458"/>
      <c r="LPQ81" s="458"/>
      <c r="LPR81" s="458"/>
      <c r="LPS81" s="458"/>
      <c r="LPT81" s="458"/>
      <c r="LPU81" s="458"/>
      <c r="LPV81" s="458"/>
      <c r="LPW81" s="458"/>
      <c r="LPX81" s="458"/>
      <c r="LPY81" s="458"/>
      <c r="LPZ81" s="458"/>
      <c r="LQA81" s="458"/>
      <c r="LQB81" s="458"/>
      <c r="LQC81" s="458"/>
      <c r="LQD81" s="458"/>
      <c r="LQE81" s="458"/>
      <c r="LQF81" s="458"/>
      <c r="LQG81" s="458"/>
      <c r="LQH81" s="458"/>
      <c r="LQI81" s="458"/>
      <c r="LQJ81" s="458"/>
      <c r="LQK81" s="458"/>
      <c r="LQL81" s="458"/>
      <c r="LQM81" s="458"/>
      <c r="LQN81" s="458"/>
      <c r="LQO81" s="458"/>
      <c r="LQP81" s="458"/>
      <c r="LQQ81" s="458"/>
      <c r="LQR81" s="458"/>
      <c r="LQS81" s="458"/>
      <c r="LQT81" s="458"/>
      <c r="LQU81" s="458"/>
      <c r="LQV81" s="458"/>
      <c r="LQW81" s="458"/>
      <c r="LQX81" s="458"/>
      <c r="LQY81" s="458"/>
      <c r="LQZ81" s="458"/>
      <c r="LRA81" s="458"/>
      <c r="LRB81" s="458"/>
      <c r="LRC81" s="458"/>
      <c r="LRD81" s="458"/>
      <c r="LRE81" s="458"/>
      <c r="LRF81" s="458"/>
      <c r="LRG81" s="458"/>
      <c r="LRH81" s="458"/>
      <c r="LRI81" s="458"/>
      <c r="LRJ81" s="458"/>
      <c r="LRK81" s="458"/>
      <c r="LRL81" s="458"/>
      <c r="LRM81" s="458"/>
      <c r="LRN81" s="458"/>
      <c r="LRO81" s="458"/>
      <c r="LRP81" s="458"/>
      <c r="LRQ81" s="458"/>
      <c r="LRR81" s="458"/>
      <c r="LRS81" s="458"/>
      <c r="LRT81" s="458"/>
      <c r="LRU81" s="458"/>
      <c r="LRV81" s="458"/>
      <c r="LRW81" s="458"/>
      <c r="LRX81" s="458"/>
      <c r="LRY81" s="458"/>
      <c r="LRZ81" s="458"/>
      <c r="LSA81" s="458"/>
      <c r="LSB81" s="458"/>
      <c r="LSC81" s="458"/>
      <c r="LSD81" s="458"/>
      <c r="LSE81" s="458"/>
      <c r="LSF81" s="458"/>
      <c r="LSG81" s="458"/>
      <c r="LSH81" s="458"/>
      <c r="LSI81" s="458"/>
      <c r="LSJ81" s="458"/>
      <c r="LSK81" s="458"/>
      <c r="LSL81" s="458"/>
      <c r="LSM81" s="458"/>
      <c r="LSN81" s="458"/>
      <c r="LSO81" s="458"/>
      <c r="LSP81" s="458"/>
      <c r="LSQ81" s="458"/>
      <c r="LSR81" s="458"/>
      <c r="LSS81" s="458"/>
      <c r="LST81" s="458"/>
      <c r="LSU81" s="458"/>
      <c r="LSV81" s="458"/>
      <c r="LSW81" s="458"/>
      <c r="LSX81" s="458"/>
      <c r="LSY81" s="458"/>
      <c r="LSZ81" s="458"/>
      <c r="LTA81" s="458"/>
      <c r="LTB81" s="458"/>
      <c r="LTC81" s="458"/>
      <c r="LTD81" s="458"/>
      <c r="LTE81" s="458"/>
      <c r="LTF81" s="458"/>
      <c r="LTG81" s="458"/>
      <c r="LTH81" s="458"/>
      <c r="LTI81" s="458"/>
      <c r="LTJ81" s="458"/>
      <c r="LTK81" s="458"/>
      <c r="LTL81" s="458"/>
      <c r="LTM81" s="458"/>
      <c r="LTN81" s="458"/>
      <c r="LTO81" s="458"/>
      <c r="LTP81" s="458"/>
      <c r="LTQ81" s="458"/>
      <c r="LTR81" s="458"/>
      <c r="LTS81" s="458"/>
      <c r="LTT81" s="458"/>
      <c r="LTU81" s="458"/>
      <c r="LTV81" s="458"/>
      <c r="LTW81" s="458"/>
      <c r="LTX81" s="458"/>
      <c r="LTY81" s="458"/>
      <c r="LTZ81" s="458"/>
      <c r="LUA81" s="458"/>
      <c r="LUB81" s="458"/>
      <c r="LUC81" s="458"/>
      <c r="LUD81" s="458"/>
      <c r="LUE81" s="458"/>
      <c r="LUF81" s="458"/>
      <c r="LUG81" s="458"/>
      <c r="LUH81" s="458"/>
      <c r="LUI81" s="458"/>
      <c r="LUJ81" s="458"/>
      <c r="LUK81" s="458"/>
      <c r="LUL81" s="458"/>
      <c r="LUM81" s="458"/>
      <c r="LUN81" s="458"/>
      <c r="LUO81" s="458"/>
      <c r="LUP81" s="458"/>
      <c r="LUQ81" s="458"/>
      <c r="LUR81" s="458"/>
      <c r="LUS81" s="458"/>
      <c r="LUT81" s="458"/>
      <c r="LUU81" s="458"/>
      <c r="LUV81" s="458"/>
      <c r="LUW81" s="458"/>
      <c r="LUX81" s="458"/>
      <c r="LUY81" s="458"/>
      <c r="LUZ81" s="458"/>
      <c r="LVA81" s="458"/>
      <c r="LVB81" s="458"/>
      <c r="LVC81" s="458"/>
      <c r="LVD81" s="458"/>
      <c r="LVE81" s="458"/>
      <c r="LVF81" s="458"/>
      <c r="LVG81" s="458"/>
      <c r="LVH81" s="458"/>
      <c r="LVI81" s="458"/>
      <c r="LVJ81" s="458"/>
      <c r="LVK81" s="458"/>
      <c r="LVL81" s="458"/>
      <c r="LVM81" s="458"/>
      <c r="LVN81" s="458"/>
      <c r="LVO81" s="458"/>
      <c r="LVP81" s="458"/>
      <c r="LVQ81" s="458"/>
      <c r="LVR81" s="458"/>
      <c r="LVS81" s="458"/>
      <c r="LVT81" s="458"/>
      <c r="LVU81" s="458"/>
      <c r="LVV81" s="458"/>
      <c r="LVW81" s="458"/>
      <c r="LVX81" s="458"/>
      <c r="LVY81" s="458"/>
      <c r="LVZ81" s="458"/>
      <c r="LWA81" s="458"/>
      <c r="LWB81" s="458"/>
      <c r="LWC81" s="458"/>
      <c r="LWD81" s="458"/>
      <c r="LWE81" s="458"/>
      <c r="LWF81" s="458"/>
      <c r="LWG81" s="458"/>
      <c r="LWH81" s="458"/>
      <c r="LWI81" s="458"/>
      <c r="LWJ81" s="458"/>
      <c r="LWK81" s="458"/>
      <c r="LWL81" s="458"/>
      <c r="LWM81" s="458"/>
      <c r="LWN81" s="458"/>
      <c r="LWO81" s="458"/>
      <c r="LWP81" s="458"/>
      <c r="LWQ81" s="458"/>
      <c r="LWR81" s="458"/>
      <c r="LWS81" s="458"/>
      <c r="LWT81" s="458"/>
      <c r="LWU81" s="458"/>
      <c r="LWV81" s="458"/>
      <c r="LWW81" s="458"/>
      <c r="LWX81" s="458"/>
      <c r="LWY81" s="458"/>
      <c r="LWZ81" s="458"/>
      <c r="LXA81" s="458"/>
      <c r="LXB81" s="458"/>
      <c r="LXC81" s="458"/>
      <c r="LXD81" s="458"/>
      <c r="LXE81" s="458"/>
      <c r="LXF81" s="458"/>
      <c r="LXG81" s="458"/>
      <c r="LXH81" s="458"/>
      <c r="LXI81" s="458"/>
      <c r="LXJ81" s="458"/>
      <c r="LXK81" s="458"/>
      <c r="LXL81" s="458"/>
      <c r="LXM81" s="458"/>
      <c r="LXN81" s="458"/>
      <c r="LXO81" s="458"/>
      <c r="LXP81" s="458"/>
      <c r="LXQ81" s="458"/>
      <c r="LXR81" s="458"/>
      <c r="LXS81" s="458"/>
      <c r="LXT81" s="458"/>
      <c r="LXU81" s="458"/>
      <c r="LXV81" s="458"/>
      <c r="LXW81" s="458"/>
      <c r="LXX81" s="458"/>
      <c r="LXY81" s="458"/>
      <c r="LXZ81" s="458"/>
      <c r="LYA81" s="458"/>
      <c r="LYB81" s="458"/>
      <c r="LYC81" s="458"/>
      <c r="LYD81" s="458"/>
      <c r="LYE81" s="458"/>
      <c r="LYF81" s="458"/>
      <c r="LYG81" s="458"/>
      <c r="LYH81" s="458"/>
      <c r="LYI81" s="458"/>
      <c r="LYJ81" s="458"/>
      <c r="LYK81" s="458"/>
      <c r="LYL81" s="458"/>
      <c r="LYM81" s="458"/>
      <c r="LYN81" s="458"/>
      <c r="LYO81" s="458"/>
      <c r="LYP81" s="458"/>
      <c r="LYQ81" s="458"/>
      <c r="LYR81" s="458"/>
      <c r="LYS81" s="458"/>
      <c r="LYT81" s="458"/>
      <c r="LYU81" s="458"/>
      <c r="LYV81" s="458"/>
      <c r="LYW81" s="458"/>
      <c r="LYX81" s="458"/>
      <c r="LYY81" s="458"/>
      <c r="LYZ81" s="458"/>
      <c r="LZA81" s="458"/>
      <c r="LZB81" s="458"/>
      <c r="LZC81" s="458"/>
      <c r="LZD81" s="458"/>
      <c r="LZE81" s="458"/>
      <c r="LZF81" s="458"/>
      <c r="LZG81" s="458"/>
      <c r="LZH81" s="458"/>
      <c r="LZI81" s="458"/>
      <c r="LZJ81" s="458"/>
      <c r="LZK81" s="458"/>
      <c r="LZL81" s="458"/>
      <c r="LZM81" s="458"/>
      <c r="LZN81" s="458"/>
      <c r="LZO81" s="458"/>
      <c r="LZP81" s="458"/>
      <c r="LZQ81" s="458"/>
      <c r="LZR81" s="458"/>
      <c r="LZS81" s="458"/>
      <c r="LZT81" s="458"/>
      <c r="LZU81" s="458"/>
      <c r="LZV81" s="458"/>
      <c r="LZW81" s="458"/>
      <c r="LZX81" s="458"/>
      <c r="LZY81" s="458"/>
      <c r="LZZ81" s="458"/>
      <c r="MAA81" s="458"/>
      <c r="MAB81" s="458"/>
      <c r="MAC81" s="458"/>
      <c r="MAD81" s="458"/>
      <c r="MAE81" s="458"/>
      <c r="MAF81" s="458"/>
      <c r="MAG81" s="458"/>
      <c r="MAH81" s="458"/>
      <c r="MAI81" s="458"/>
      <c r="MAJ81" s="458"/>
      <c r="MAK81" s="458"/>
      <c r="MAL81" s="458"/>
      <c r="MAM81" s="458"/>
      <c r="MAN81" s="458"/>
      <c r="MAO81" s="458"/>
      <c r="MAP81" s="458"/>
      <c r="MAQ81" s="458"/>
      <c r="MAR81" s="458"/>
      <c r="MAS81" s="458"/>
      <c r="MAT81" s="458"/>
      <c r="MAU81" s="458"/>
      <c r="MAV81" s="458"/>
      <c r="MAW81" s="458"/>
      <c r="MAX81" s="458"/>
      <c r="MAY81" s="458"/>
      <c r="MAZ81" s="458"/>
      <c r="MBA81" s="458"/>
      <c r="MBB81" s="458"/>
      <c r="MBC81" s="458"/>
      <c r="MBD81" s="458"/>
      <c r="MBE81" s="458"/>
      <c r="MBF81" s="458"/>
      <c r="MBG81" s="458"/>
      <c r="MBH81" s="458"/>
      <c r="MBI81" s="458"/>
      <c r="MBJ81" s="458"/>
      <c r="MBK81" s="458"/>
      <c r="MBL81" s="458"/>
      <c r="MBM81" s="458"/>
      <c r="MBN81" s="458"/>
      <c r="MBO81" s="458"/>
      <c r="MBP81" s="458"/>
      <c r="MBQ81" s="458"/>
      <c r="MBR81" s="458"/>
      <c r="MBS81" s="458"/>
      <c r="MBT81" s="458"/>
      <c r="MBU81" s="458"/>
      <c r="MBV81" s="458"/>
      <c r="MBW81" s="458"/>
      <c r="MBX81" s="458"/>
      <c r="MBY81" s="458"/>
      <c r="MBZ81" s="458"/>
      <c r="MCA81" s="458"/>
      <c r="MCB81" s="458"/>
      <c r="MCC81" s="458"/>
      <c r="MCD81" s="458"/>
      <c r="MCE81" s="458"/>
      <c r="MCF81" s="458"/>
      <c r="MCG81" s="458"/>
      <c r="MCH81" s="458"/>
      <c r="MCI81" s="458"/>
      <c r="MCJ81" s="458"/>
      <c r="MCK81" s="458"/>
      <c r="MCL81" s="458"/>
      <c r="MCM81" s="458"/>
      <c r="MCN81" s="458"/>
      <c r="MCO81" s="458"/>
      <c r="MCP81" s="458"/>
      <c r="MCQ81" s="458"/>
      <c r="MCR81" s="458"/>
      <c r="MCS81" s="458"/>
      <c r="MCT81" s="458"/>
      <c r="MCU81" s="458"/>
      <c r="MCV81" s="458"/>
      <c r="MCW81" s="458"/>
      <c r="MCX81" s="458"/>
      <c r="MCY81" s="458"/>
      <c r="MCZ81" s="458"/>
      <c r="MDA81" s="458"/>
      <c r="MDB81" s="458"/>
      <c r="MDC81" s="458"/>
      <c r="MDD81" s="458"/>
      <c r="MDE81" s="458"/>
      <c r="MDF81" s="458"/>
      <c r="MDG81" s="458"/>
      <c r="MDH81" s="458"/>
      <c r="MDI81" s="458"/>
      <c r="MDJ81" s="458"/>
      <c r="MDK81" s="458"/>
      <c r="MDL81" s="458"/>
      <c r="MDM81" s="458"/>
      <c r="MDN81" s="458"/>
      <c r="MDO81" s="458"/>
      <c r="MDP81" s="458"/>
      <c r="MDQ81" s="458"/>
      <c r="MDR81" s="458"/>
      <c r="MDS81" s="458"/>
      <c r="MDT81" s="458"/>
      <c r="MDU81" s="458"/>
      <c r="MDV81" s="458"/>
      <c r="MDW81" s="458"/>
      <c r="MDX81" s="458"/>
      <c r="MDY81" s="458"/>
      <c r="MDZ81" s="458"/>
      <c r="MEA81" s="458"/>
      <c r="MEB81" s="458"/>
      <c r="MEC81" s="458"/>
      <c r="MED81" s="458"/>
      <c r="MEE81" s="458"/>
      <c r="MEF81" s="458"/>
      <c r="MEG81" s="458"/>
      <c r="MEH81" s="458"/>
      <c r="MEI81" s="458"/>
      <c r="MEJ81" s="458"/>
      <c r="MEK81" s="458"/>
      <c r="MEL81" s="458"/>
      <c r="MEM81" s="458"/>
      <c r="MEN81" s="458"/>
      <c r="MEO81" s="458"/>
      <c r="MEP81" s="458"/>
      <c r="MEQ81" s="458"/>
      <c r="MER81" s="458"/>
      <c r="MES81" s="458"/>
      <c r="MET81" s="458"/>
      <c r="MEU81" s="458"/>
      <c r="MEV81" s="458"/>
      <c r="MEW81" s="458"/>
      <c r="MEX81" s="458"/>
      <c r="MEY81" s="458"/>
      <c r="MEZ81" s="458"/>
      <c r="MFA81" s="458"/>
      <c r="MFB81" s="458"/>
      <c r="MFC81" s="458"/>
      <c r="MFD81" s="458"/>
      <c r="MFE81" s="458"/>
      <c r="MFF81" s="458"/>
      <c r="MFG81" s="458"/>
      <c r="MFH81" s="458"/>
      <c r="MFI81" s="458"/>
      <c r="MFJ81" s="458"/>
      <c r="MFK81" s="458"/>
      <c r="MFL81" s="458"/>
      <c r="MFM81" s="458"/>
      <c r="MFN81" s="458"/>
      <c r="MFO81" s="458"/>
      <c r="MFP81" s="458"/>
      <c r="MFQ81" s="458"/>
      <c r="MFR81" s="458"/>
      <c r="MFS81" s="458"/>
      <c r="MFT81" s="458"/>
      <c r="MFU81" s="458"/>
      <c r="MFV81" s="458"/>
      <c r="MFW81" s="458"/>
      <c r="MFX81" s="458"/>
      <c r="MFY81" s="458"/>
      <c r="MFZ81" s="458"/>
      <c r="MGA81" s="458"/>
      <c r="MGB81" s="458"/>
      <c r="MGC81" s="458"/>
      <c r="MGD81" s="458"/>
      <c r="MGE81" s="458"/>
      <c r="MGF81" s="458"/>
      <c r="MGG81" s="458"/>
      <c r="MGH81" s="458"/>
      <c r="MGI81" s="458"/>
      <c r="MGJ81" s="458"/>
      <c r="MGK81" s="458"/>
      <c r="MGL81" s="458"/>
      <c r="MGM81" s="458"/>
      <c r="MGN81" s="458"/>
      <c r="MGO81" s="458"/>
      <c r="MGP81" s="458"/>
      <c r="MGQ81" s="458"/>
      <c r="MGR81" s="458"/>
      <c r="MGS81" s="458"/>
      <c r="MGT81" s="458"/>
      <c r="MGU81" s="458"/>
      <c r="MGV81" s="458"/>
      <c r="MGW81" s="458"/>
      <c r="MGX81" s="458"/>
      <c r="MGY81" s="458"/>
      <c r="MGZ81" s="458"/>
      <c r="MHA81" s="458"/>
      <c r="MHB81" s="458"/>
      <c r="MHC81" s="458"/>
      <c r="MHD81" s="458"/>
      <c r="MHE81" s="458"/>
      <c r="MHF81" s="458"/>
      <c r="MHG81" s="458"/>
      <c r="MHH81" s="458"/>
      <c r="MHI81" s="458"/>
      <c r="MHJ81" s="458"/>
      <c r="MHK81" s="458"/>
      <c r="MHL81" s="458"/>
      <c r="MHM81" s="458"/>
      <c r="MHN81" s="458"/>
      <c r="MHO81" s="458"/>
      <c r="MHP81" s="458"/>
      <c r="MHQ81" s="458"/>
      <c r="MHR81" s="458"/>
      <c r="MHS81" s="458"/>
      <c r="MHT81" s="458"/>
      <c r="MHU81" s="458"/>
      <c r="MHV81" s="458"/>
      <c r="MHW81" s="458"/>
      <c r="MHX81" s="458"/>
      <c r="MHY81" s="458"/>
      <c r="MHZ81" s="458"/>
      <c r="MIA81" s="458"/>
      <c r="MIB81" s="458"/>
      <c r="MIC81" s="458"/>
      <c r="MID81" s="458"/>
      <c r="MIE81" s="458"/>
      <c r="MIF81" s="458"/>
      <c r="MIG81" s="458"/>
      <c r="MIH81" s="458"/>
      <c r="MII81" s="458"/>
      <c r="MIJ81" s="458"/>
      <c r="MIK81" s="458"/>
      <c r="MIL81" s="458"/>
      <c r="MIM81" s="458"/>
      <c r="MIN81" s="458"/>
      <c r="MIO81" s="458"/>
      <c r="MIP81" s="458"/>
      <c r="MIQ81" s="458"/>
      <c r="MIR81" s="458"/>
      <c r="MIS81" s="458"/>
      <c r="MIT81" s="458"/>
      <c r="MIU81" s="458"/>
      <c r="MIV81" s="458"/>
      <c r="MIW81" s="458"/>
      <c r="MIX81" s="458"/>
      <c r="MIY81" s="458"/>
      <c r="MIZ81" s="458"/>
      <c r="MJA81" s="458"/>
      <c r="MJB81" s="458"/>
      <c r="MJC81" s="458"/>
      <c r="MJD81" s="458"/>
      <c r="MJE81" s="458"/>
      <c r="MJF81" s="458"/>
      <c r="MJG81" s="458"/>
      <c r="MJH81" s="458"/>
      <c r="MJI81" s="458"/>
      <c r="MJJ81" s="458"/>
      <c r="MJK81" s="458"/>
      <c r="MJL81" s="458"/>
      <c r="MJM81" s="458"/>
      <c r="MJN81" s="458"/>
      <c r="MJO81" s="458"/>
      <c r="MJP81" s="458"/>
      <c r="MJQ81" s="458"/>
      <c r="MJR81" s="458"/>
      <c r="MJS81" s="458"/>
      <c r="MJT81" s="458"/>
      <c r="MJU81" s="458"/>
      <c r="MJV81" s="458"/>
      <c r="MJW81" s="458"/>
      <c r="MJX81" s="458"/>
      <c r="MJY81" s="458"/>
      <c r="MJZ81" s="458"/>
      <c r="MKA81" s="458"/>
      <c r="MKB81" s="458"/>
      <c r="MKC81" s="458"/>
      <c r="MKD81" s="458"/>
      <c r="MKE81" s="458"/>
      <c r="MKF81" s="458"/>
      <c r="MKG81" s="458"/>
      <c r="MKH81" s="458"/>
      <c r="MKI81" s="458"/>
      <c r="MKJ81" s="458"/>
      <c r="MKK81" s="458"/>
      <c r="MKL81" s="458"/>
      <c r="MKM81" s="458"/>
      <c r="MKN81" s="458"/>
      <c r="MKO81" s="458"/>
      <c r="MKP81" s="458"/>
      <c r="MKQ81" s="458"/>
      <c r="MKR81" s="458"/>
      <c r="MKS81" s="458"/>
      <c r="MKT81" s="458"/>
      <c r="MKU81" s="458"/>
      <c r="MKV81" s="458"/>
      <c r="MKW81" s="458"/>
      <c r="MKX81" s="458"/>
      <c r="MKY81" s="458"/>
      <c r="MKZ81" s="458"/>
      <c r="MLA81" s="458"/>
      <c r="MLB81" s="458"/>
      <c r="MLC81" s="458"/>
      <c r="MLD81" s="458"/>
      <c r="MLE81" s="458"/>
      <c r="MLF81" s="458"/>
      <c r="MLG81" s="458"/>
      <c r="MLH81" s="458"/>
      <c r="MLI81" s="458"/>
      <c r="MLJ81" s="458"/>
      <c r="MLK81" s="458"/>
      <c r="MLL81" s="458"/>
      <c r="MLM81" s="458"/>
      <c r="MLN81" s="458"/>
      <c r="MLO81" s="458"/>
      <c r="MLP81" s="458"/>
      <c r="MLQ81" s="458"/>
      <c r="MLR81" s="458"/>
      <c r="MLS81" s="458"/>
      <c r="MLT81" s="458"/>
      <c r="MLU81" s="458"/>
      <c r="MLV81" s="458"/>
      <c r="MLW81" s="458"/>
      <c r="MLX81" s="458"/>
      <c r="MLY81" s="458"/>
      <c r="MLZ81" s="458"/>
      <c r="MMA81" s="458"/>
      <c r="MMB81" s="458"/>
      <c r="MMC81" s="458"/>
      <c r="MMD81" s="458"/>
      <c r="MME81" s="458"/>
      <c r="MMF81" s="458"/>
      <c r="MMG81" s="458"/>
      <c r="MMH81" s="458"/>
      <c r="MMI81" s="458"/>
      <c r="MMJ81" s="458"/>
      <c r="MMK81" s="458"/>
      <c r="MML81" s="458"/>
      <c r="MMM81" s="458"/>
      <c r="MMN81" s="458"/>
      <c r="MMO81" s="458"/>
      <c r="MMP81" s="458"/>
      <c r="MMQ81" s="458"/>
      <c r="MMR81" s="458"/>
      <c r="MMS81" s="458"/>
      <c r="MMT81" s="458"/>
      <c r="MMU81" s="458"/>
      <c r="MMV81" s="458"/>
      <c r="MMW81" s="458"/>
      <c r="MMX81" s="458"/>
      <c r="MMY81" s="458"/>
      <c r="MMZ81" s="458"/>
      <c r="MNA81" s="458"/>
      <c r="MNB81" s="458"/>
      <c r="MNC81" s="458"/>
      <c r="MND81" s="458"/>
      <c r="MNE81" s="458"/>
      <c r="MNF81" s="458"/>
      <c r="MNG81" s="458"/>
      <c r="MNH81" s="458"/>
      <c r="MNI81" s="458"/>
      <c r="MNJ81" s="458"/>
      <c r="MNK81" s="458"/>
      <c r="MNL81" s="458"/>
      <c r="MNM81" s="458"/>
      <c r="MNN81" s="458"/>
      <c r="MNO81" s="458"/>
      <c r="MNP81" s="458"/>
      <c r="MNQ81" s="458"/>
      <c r="MNR81" s="458"/>
      <c r="MNS81" s="458"/>
      <c r="MNT81" s="458"/>
      <c r="MNU81" s="458"/>
      <c r="MNV81" s="458"/>
      <c r="MNW81" s="458"/>
      <c r="MNX81" s="458"/>
      <c r="MNY81" s="458"/>
      <c r="MNZ81" s="458"/>
      <c r="MOA81" s="458"/>
      <c r="MOB81" s="458"/>
      <c r="MOC81" s="458"/>
      <c r="MOD81" s="458"/>
      <c r="MOE81" s="458"/>
      <c r="MOF81" s="458"/>
      <c r="MOG81" s="458"/>
      <c r="MOH81" s="458"/>
      <c r="MOI81" s="458"/>
      <c r="MOJ81" s="458"/>
      <c r="MOK81" s="458"/>
      <c r="MOL81" s="458"/>
      <c r="MOM81" s="458"/>
      <c r="MON81" s="458"/>
      <c r="MOO81" s="458"/>
      <c r="MOP81" s="458"/>
      <c r="MOQ81" s="458"/>
      <c r="MOR81" s="458"/>
      <c r="MOS81" s="458"/>
      <c r="MOT81" s="458"/>
      <c r="MOU81" s="458"/>
      <c r="MOV81" s="458"/>
      <c r="MOW81" s="458"/>
      <c r="MOX81" s="458"/>
      <c r="MOY81" s="458"/>
      <c r="MOZ81" s="458"/>
      <c r="MPA81" s="458"/>
      <c r="MPB81" s="458"/>
      <c r="MPC81" s="458"/>
      <c r="MPD81" s="458"/>
      <c r="MPE81" s="458"/>
      <c r="MPF81" s="458"/>
      <c r="MPG81" s="458"/>
      <c r="MPH81" s="458"/>
      <c r="MPI81" s="458"/>
      <c r="MPJ81" s="458"/>
      <c r="MPK81" s="458"/>
      <c r="MPL81" s="458"/>
      <c r="MPM81" s="458"/>
      <c r="MPN81" s="458"/>
      <c r="MPO81" s="458"/>
      <c r="MPP81" s="458"/>
      <c r="MPQ81" s="458"/>
      <c r="MPR81" s="458"/>
      <c r="MPS81" s="458"/>
      <c r="MPT81" s="458"/>
      <c r="MPU81" s="458"/>
      <c r="MPV81" s="458"/>
      <c r="MPW81" s="458"/>
      <c r="MPX81" s="458"/>
      <c r="MPY81" s="458"/>
      <c r="MPZ81" s="458"/>
      <c r="MQA81" s="458"/>
      <c r="MQB81" s="458"/>
      <c r="MQC81" s="458"/>
      <c r="MQD81" s="458"/>
      <c r="MQE81" s="458"/>
      <c r="MQF81" s="458"/>
      <c r="MQG81" s="458"/>
      <c r="MQH81" s="458"/>
      <c r="MQI81" s="458"/>
      <c r="MQJ81" s="458"/>
      <c r="MQK81" s="458"/>
      <c r="MQL81" s="458"/>
      <c r="MQM81" s="458"/>
      <c r="MQN81" s="458"/>
      <c r="MQO81" s="458"/>
      <c r="MQP81" s="458"/>
      <c r="MQQ81" s="458"/>
      <c r="MQR81" s="458"/>
      <c r="MQS81" s="458"/>
      <c r="MQT81" s="458"/>
      <c r="MQU81" s="458"/>
      <c r="MQV81" s="458"/>
      <c r="MQW81" s="458"/>
      <c r="MQX81" s="458"/>
      <c r="MQY81" s="458"/>
      <c r="MQZ81" s="458"/>
      <c r="MRA81" s="458"/>
      <c r="MRB81" s="458"/>
      <c r="MRC81" s="458"/>
      <c r="MRD81" s="458"/>
      <c r="MRE81" s="458"/>
      <c r="MRF81" s="458"/>
      <c r="MRG81" s="458"/>
      <c r="MRH81" s="458"/>
      <c r="MRI81" s="458"/>
      <c r="MRJ81" s="458"/>
      <c r="MRK81" s="458"/>
      <c r="MRL81" s="458"/>
      <c r="MRM81" s="458"/>
      <c r="MRN81" s="458"/>
      <c r="MRO81" s="458"/>
      <c r="MRP81" s="458"/>
      <c r="MRQ81" s="458"/>
      <c r="MRR81" s="458"/>
      <c r="MRS81" s="458"/>
      <c r="MRT81" s="458"/>
      <c r="MRU81" s="458"/>
      <c r="MRV81" s="458"/>
      <c r="MRW81" s="458"/>
      <c r="MRX81" s="458"/>
      <c r="MRY81" s="458"/>
      <c r="MRZ81" s="458"/>
      <c r="MSA81" s="458"/>
      <c r="MSB81" s="458"/>
      <c r="MSC81" s="458"/>
      <c r="MSD81" s="458"/>
      <c r="MSE81" s="458"/>
      <c r="MSF81" s="458"/>
      <c r="MSG81" s="458"/>
      <c r="MSH81" s="458"/>
      <c r="MSI81" s="458"/>
      <c r="MSJ81" s="458"/>
      <c r="MSK81" s="458"/>
      <c r="MSL81" s="458"/>
      <c r="MSM81" s="458"/>
      <c r="MSN81" s="458"/>
      <c r="MSO81" s="458"/>
      <c r="MSP81" s="458"/>
      <c r="MSQ81" s="458"/>
      <c r="MSR81" s="458"/>
      <c r="MSS81" s="458"/>
      <c r="MST81" s="458"/>
      <c r="MSU81" s="458"/>
      <c r="MSV81" s="458"/>
      <c r="MSW81" s="458"/>
      <c r="MSX81" s="458"/>
      <c r="MSY81" s="458"/>
      <c r="MSZ81" s="458"/>
      <c r="MTA81" s="458"/>
      <c r="MTB81" s="458"/>
      <c r="MTC81" s="458"/>
      <c r="MTD81" s="458"/>
      <c r="MTE81" s="458"/>
      <c r="MTF81" s="458"/>
      <c r="MTG81" s="458"/>
      <c r="MTH81" s="458"/>
      <c r="MTI81" s="458"/>
      <c r="MTJ81" s="458"/>
      <c r="MTK81" s="458"/>
      <c r="MTL81" s="458"/>
      <c r="MTM81" s="458"/>
      <c r="MTN81" s="458"/>
      <c r="MTO81" s="458"/>
      <c r="MTP81" s="458"/>
      <c r="MTQ81" s="458"/>
      <c r="MTR81" s="458"/>
      <c r="MTS81" s="458"/>
      <c r="MTT81" s="458"/>
      <c r="MTU81" s="458"/>
      <c r="MTV81" s="458"/>
      <c r="MTW81" s="458"/>
      <c r="MTX81" s="458"/>
      <c r="MTY81" s="458"/>
      <c r="MTZ81" s="458"/>
      <c r="MUA81" s="458"/>
      <c r="MUB81" s="458"/>
      <c r="MUC81" s="458"/>
      <c r="MUD81" s="458"/>
      <c r="MUE81" s="458"/>
      <c r="MUF81" s="458"/>
      <c r="MUG81" s="458"/>
      <c r="MUH81" s="458"/>
      <c r="MUI81" s="458"/>
      <c r="MUJ81" s="458"/>
      <c r="MUK81" s="458"/>
      <c r="MUL81" s="458"/>
      <c r="MUM81" s="458"/>
      <c r="MUN81" s="458"/>
      <c r="MUO81" s="458"/>
      <c r="MUP81" s="458"/>
      <c r="MUQ81" s="458"/>
      <c r="MUR81" s="458"/>
      <c r="MUS81" s="458"/>
      <c r="MUT81" s="458"/>
      <c r="MUU81" s="458"/>
      <c r="MUV81" s="458"/>
      <c r="MUW81" s="458"/>
      <c r="MUX81" s="458"/>
      <c r="MUY81" s="458"/>
      <c r="MUZ81" s="458"/>
      <c r="MVA81" s="458"/>
      <c r="MVB81" s="458"/>
      <c r="MVC81" s="458"/>
      <c r="MVD81" s="458"/>
      <c r="MVE81" s="458"/>
      <c r="MVF81" s="458"/>
      <c r="MVG81" s="458"/>
      <c r="MVH81" s="458"/>
      <c r="MVI81" s="458"/>
      <c r="MVJ81" s="458"/>
      <c r="MVK81" s="458"/>
      <c r="MVL81" s="458"/>
      <c r="MVM81" s="458"/>
      <c r="MVN81" s="458"/>
      <c r="MVO81" s="458"/>
      <c r="MVP81" s="458"/>
      <c r="MVQ81" s="458"/>
      <c r="MVR81" s="458"/>
      <c r="MVS81" s="458"/>
      <c r="MVT81" s="458"/>
      <c r="MVU81" s="458"/>
      <c r="MVV81" s="458"/>
      <c r="MVW81" s="458"/>
      <c r="MVX81" s="458"/>
      <c r="MVY81" s="458"/>
      <c r="MVZ81" s="458"/>
      <c r="MWA81" s="458"/>
      <c r="MWB81" s="458"/>
      <c r="MWC81" s="458"/>
      <c r="MWD81" s="458"/>
      <c r="MWE81" s="458"/>
      <c r="MWF81" s="458"/>
      <c r="MWG81" s="458"/>
      <c r="MWH81" s="458"/>
      <c r="MWI81" s="458"/>
      <c r="MWJ81" s="458"/>
      <c r="MWK81" s="458"/>
      <c r="MWL81" s="458"/>
      <c r="MWM81" s="458"/>
      <c r="MWN81" s="458"/>
      <c r="MWO81" s="458"/>
      <c r="MWP81" s="458"/>
      <c r="MWQ81" s="458"/>
      <c r="MWR81" s="458"/>
      <c r="MWS81" s="458"/>
      <c r="MWT81" s="458"/>
      <c r="MWU81" s="458"/>
      <c r="MWV81" s="458"/>
      <c r="MWW81" s="458"/>
      <c r="MWX81" s="458"/>
      <c r="MWY81" s="458"/>
      <c r="MWZ81" s="458"/>
      <c r="MXA81" s="458"/>
      <c r="MXB81" s="458"/>
      <c r="MXC81" s="458"/>
      <c r="MXD81" s="458"/>
      <c r="MXE81" s="458"/>
      <c r="MXF81" s="458"/>
      <c r="MXG81" s="458"/>
      <c r="MXH81" s="458"/>
      <c r="MXI81" s="458"/>
      <c r="MXJ81" s="458"/>
      <c r="MXK81" s="458"/>
      <c r="MXL81" s="458"/>
      <c r="MXM81" s="458"/>
      <c r="MXN81" s="458"/>
      <c r="MXO81" s="458"/>
      <c r="MXP81" s="458"/>
      <c r="MXQ81" s="458"/>
      <c r="MXR81" s="458"/>
      <c r="MXS81" s="458"/>
      <c r="MXT81" s="458"/>
      <c r="MXU81" s="458"/>
      <c r="MXV81" s="458"/>
      <c r="MXW81" s="458"/>
      <c r="MXX81" s="458"/>
      <c r="MXY81" s="458"/>
      <c r="MXZ81" s="458"/>
      <c r="MYA81" s="458"/>
      <c r="MYB81" s="458"/>
      <c r="MYC81" s="458"/>
      <c r="MYD81" s="458"/>
      <c r="MYE81" s="458"/>
      <c r="MYF81" s="458"/>
      <c r="MYG81" s="458"/>
      <c r="MYH81" s="458"/>
      <c r="MYI81" s="458"/>
      <c r="MYJ81" s="458"/>
      <c r="MYK81" s="458"/>
      <c r="MYL81" s="458"/>
      <c r="MYM81" s="458"/>
      <c r="MYN81" s="458"/>
      <c r="MYO81" s="458"/>
      <c r="MYP81" s="458"/>
      <c r="MYQ81" s="458"/>
      <c r="MYR81" s="458"/>
      <c r="MYS81" s="458"/>
      <c r="MYT81" s="458"/>
      <c r="MYU81" s="458"/>
      <c r="MYV81" s="458"/>
      <c r="MYW81" s="458"/>
      <c r="MYX81" s="458"/>
      <c r="MYY81" s="458"/>
      <c r="MYZ81" s="458"/>
      <c r="MZA81" s="458"/>
      <c r="MZB81" s="458"/>
      <c r="MZC81" s="458"/>
      <c r="MZD81" s="458"/>
      <c r="MZE81" s="458"/>
      <c r="MZF81" s="458"/>
      <c r="MZG81" s="458"/>
      <c r="MZH81" s="458"/>
      <c r="MZI81" s="458"/>
      <c r="MZJ81" s="458"/>
      <c r="MZK81" s="458"/>
      <c r="MZL81" s="458"/>
      <c r="MZM81" s="458"/>
      <c r="MZN81" s="458"/>
      <c r="MZO81" s="458"/>
      <c r="MZP81" s="458"/>
      <c r="MZQ81" s="458"/>
      <c r="MZR81" s="458"/>
      <c r="MZS81" s="458"/>
      <c r="MZT81" s="458"/>
      <c r="MZU81" s="458"/>
      <c r="MZV81" s="458"/>
      <c r="MZW81" s="458"/>
      <c r="MZX81" s="458"/>
      <c r="MZY81" s="458"/>
      <c r="MZZ81" s="458"/>
      <c r="NAA81" s="458"/>
      <c r="NAB81" s="458"/>
      <c r="NAC81" s="458"/>
      <c r="NAD81" s="458"/>
      <c r="NAE81" s="458"/>
      <c r="NAF81" s="458"/>
      <c r="NAG81" s="458"/>
      <c r="NAH81" s="458"/>
      <c r="NAI81" s="458"/>
      <c r="NAJ81" s="458"/>
      <c r="NAK81" s="458"/>
      <c r="NAL81" s="458"/>
      <c r="NAM81" s="458"/>
      <c r="NAN81" s="458"/>
      <c r="NAO81" s="458"/>
      <c r="NAP81" s="458"/>
      <c r="NAQ81" s="458"/>
      <c r="NAR81" s="458"/>
      <c r="NAS81" s="458"/>
      <c r="NAT81" s="458"/>
      <c r="NAU81" s="458"/>
      <c r="NAV81" s="458"/>
      <c r="NAW81" s="458"/>
      <c r="NAX81" s="458"/>
      <c r="NAY81" s="458"/>
      <c r="NAZ81" s="458"/>
      <c r="NBA81" s="458"/>
      <c r="NBB81" s="458"/>
      <c r="NBC81" s="458"/>
      <c r="NBD81" s="458"/>
      <c r="NBE81" s="458"/>
      <c r="NBF81" s="458"/>
      <c r="NBG81" s="458"/>
      <c r="NBH81" s="458"/>
      <c r="NBI81" s="458"/>
      <c r="NBJ81" s="458"/>
      <c r="NBK81" s="458"/>
      <c r="NBL81" s="458"/>
      <c r="NBM81" s="458"/>
      <c r="NBN81" s="458"/>
      <c r="NBO81" s="458"/>
      <c r="NBP81" s="458"/>
      <c r="NBQ81" s="458"/>
      <c r="NBR81" s="458"/>
      <c r="NBS81" s="458"/>
      <c r="NBT81" s="458"/>
      <c r="NBU81" s="458"/>
      <c r="NBV81" s="458"/>
      <c r="NBW81" s="458"/>
      <c r="NBX81" s="458"/>
      <c r="NBY81" s="458"/>
      <c r="NBZ81" s="458"/>
      <c r="NCA81" s="458"/>
      <c r="NCB81" s="458"/>
      <c r="NCC81" s="458"/>
      <c r="NCD81" s="458"/>
      <c r="NCE81" s="458"/>
      <c r="NCF81" s="458"/>
      <c r="NCG81" s="458"/>
      <c r="NCH81" s="458"/>
      <c r="NCI81" s="458"/>
      <c r="NCJ81" s="458"/>
      <c r="NCK81" s="458"/>
      <c r="NCL81" s="458"/>
      <c r="NCM81" s="458"/>
      <c r="NCN81" s="458"/>
      <c r="NCO81" s="458"/>
      <c r="NCP81" s="458"/>
      <c r="NCQ81" s="458"/>
      <c r="NCR81" s="458"/>
      <c r="NCS81" s="458"/>
      <c r="NCT81" s="458"/>
      <c r="NCU81" s="458"/>
      <c r="NCV81" s="458"/>
      <c r="NCW81" s="458"/>
      <c r="NCX81" s="458"/>
      <c r="NCY81" s="458"/>
      <c r="NCZ81" s="458"/>
      <c r="NDA81" s="458"/>
      <c r="NDB81" s="458"/>
      <c r="NDC81" s="458"/>
      <c r="NDD81" s="458"/>
      <c r="NDE81" s="458"/>
      <c r="NDF81" s="458"/>
      <c r="NDG81" s="458"/>
      <c r="NDH81" s="458"/>
      <c r="NDI81" s="458"/>
      <c r="NDJ81" s="458"/>
      <c r="NDK81" s="458"/>
      <c r="NDL81" s="458"/>
      <c r="NDM81" s="458"/>
      <c r="NDN81" s="458"/>
      <c r="NDO81" s="458"/>
      <c r="NDP81" s="458"/>
      <c r="NDQ81" s="458"/>
      <c r="NDR81" s="458"/>
      <c r="NDS81" s="458"/>
      <c r="NDT81" s="458"/>
      <c r="NDU81" s="458"/>
      <c r="NDV81" s="458"/>
      <c r="NDW81" s="458"/>
      <c r="NDX81" s="458"/>
      <c r="NDY81" s="458"/>
      <c r="NDZ81" s="458"/>
      <c r="NEA81" s="458"/>
      <c r="NEB81" s="458"/>
      <c r="NEC81" s="458"/>
      <c r="NED81" s="458"/>
      <c r="NEE81" s="458"/>
      <c r="NEF81" s="458"/>
      <c r="NEG81" s="458"/>
      <c r="NEH81" s="458"/>
      <c r="NEI81" s="458"/>
      <c r="NEJ81" s="458"/>
      <c r="NEK81" s="458"/>
      <c r="NEL81" s="458"/>
      <c r="NEM81" s="458"/>
      <c r="NEN81" s="458"/>
      <c r="NEO81" s="458"/>
      <c r="NEP81" s="458"/>
      <c r="NEQ81" s="458"/>
      <c r="NER81" s="458"/>
      <c r="NES81" s="458"/>
      <c r="NET81" s="458"/>
      <c r="NEU81" s="458"/>
      <c r="NEV81" s="458"/>
      <c r="NEW81" s="458"/>
      <c r="NEX81" s="458"/>
      <c r="NEY81" s="458"/>
      <c r="NEZ81" s="458"/>
      <c r="NFA81" s="458"/>
      <c r="NFB81" s="458"/>
      <c r="NFC81" s="458"/>
      <c r="NFD81" s="458"/>
      <c r="NFE81" s="458"/>
      <c r="NFF81" s="458"/>
      <c r="NFG81" s="458"/>
      <c r="NFH81" s="458"/>
      <c r="NFI81" s="458"/>
      <c r="NFJ81" s="458"/>
      <c r="NFK81" s="458"/>
      <c r="NFL81" s="458"/>
      <c r="NFM81" s="458"/>
      <c r="NFN81" s="458"/>
      <c r="NFO81" s="458"/>
      <c r="NFP81" s="458"/>
      <c r="NFQ81" s="458"/>
      <c r="NFR81" s="458"/>
      <c r="NFS81" s="458"/>
      <c r="NFT81" s="458"/>
      <c r="NFU81" s="458"/>
      <c r="NFV81" s="458"/>
      <c r="NFW81" s="458"/>
      <c r="NFX81" s="458"/>
      <c r="NFY81" s="458"/>
      <c r="NFZ81" s="458"/>
      <c r="NGA81" s="458"/>
      <c r="NGB81" s="458"/>
      <c r="NGC81" s="458"/>
      <c r="NGD81" s="458"/>
      <c r="NGE81" s="458"/>
      <c r="NGF81" s="458"/>
      <c r="NGG81" s="458"/>
      <c r="NGH81" s="458"/>
      <c r="NGI81" s="458"/>
      <c r="NGJ81" s="458"/>
      <c r="NGK81" s="458"/>
      <c r="NGL81" s="458"/>
      <c r="NGM81" s="458"/>
      <c r="NGN81" s="458"/>
      <c r="NGO81" s="458"/>
      <c r="NGP81" s="458"/>
      <c r="NGQ81" s="458"/>
      <c r="NGR81" s="458"/>
      <c r="NGS81" s="458"/>
      <c r="NGT81" s="458"/>
      <c r="NGU81" s="458"/>
      <c r="NGV81" s="458"/>
      <c r="NGW81" s="458"/>
      <c r="NGX81" s="458"/>
      <c r="NGY81" s="458"/>
      <c r="NGZ81" s="458"/>
      <c r="NHA81" s="458"/>
      <c r="NHB81" s="458"/>
      <c r="NHC81" s="458"/>
      <c r="NHD81" s="458"/>
      <c r="NHE81" s="458"/>
      <c r="NHF81" s="458"/>
      <c r="NHG81" s="458"/>
      <c r="NHH81" s="458"/>
      <c r="NHI81" s="458"/>
      <c r="NHJ81" s="458"/>
      <c r="NHK81" s="458"/>
      <c r="NHL81" s="458"/>
      <c r="NHM81" s="458"/>
      <c r="NHN81" s="458"/>
      <c r="NHO81" s="458"/>
      <c r="NHP81" s="458"/>
      <c r="NHQ81" s="458"/>
      <c r="NHR81" s="458"/>
      <c r="NHS81" s="458"/>
      <c r="NHT81" s="458"/>
      <c r="NHU81" s="458"/>
      <c r="NHV81" s="458"/>
      <c r="NHW81" s="458"/>
      <c r="NHX81" s="458"/>
      <c r="NHY81" s="458"/>
      <c r="NHZ81" s="458"/>
      <c r="NIA81" s="458"/>
      <c r="NIB81" s="458"/>
      <c r="NIC81" s="458"/>
      <c r="NID81" s="458"/>
      <c r="NIE81" s="458"/>
      <c r="NIF81" s="458"/>
      <c r="NIG81" s="458"/>
      <c r="NIH81" s="458"/>
      <c r="NII81" s="458"/>
      <c r="NIJ81" s="458"/>
      <c r="NIK81" s="458"/>
      <c r="NIL81" s="458"/>
      <c r="NIM81" s="458"/>
      <c r="NIN81" s="458"/>
      <c r="NIO81" s="458"/>
      <c r="NIP81" s="458"/>
      <c r="NIQ81" s="458"/>
      <c r="NIR81" s="458"/>
      <c r="NIS81" s="458"/>
      <c r="NIT81" s="458"/>
      <c r="NIU81" s="458"/>
      <c r="NIV81" s="458"/>
      <c r="NIW81" s="458"/>
      <c r="NIX81" s="458"/>
      <c r="NIY81" s="458"/>
      <c r="NIZ81" s="458"/>
      <c r="NJA81" s="458"/>
      <c r="NJB81" s="458"/>
      <c r="NJC81" s="458"/>
      <c r="NJD81" s="458"/>
      <c r="NJE81" s="458"/>
      <c r="NJF81" s="458"/>
      <c r="NJG81" s="458"/>
      <c r="NJH81" s="458"/>
      <c r="NJI81" s="458"/>
      <c r="NJJ81" s="458"/>
      <c r="NJK81" s="458"/>
      <c r="NJL81" s="458"/>
      <c r="NJM81" s="458"/>
      <c r="NJN81" s="458"/>
      <c r="NJO81" s="458"/>
      <c r="NJP81" s="458"/>
      <c r="NJQ81" s="458"/>
      <c r="NJR81" s="458"/>
      <c r="NJS81" s="458"/>
      <c r="NJT81" s="458"/>
      <c r="NJU81" s="458"/>
      <c r="NJV81" s="458"/>
      <c r="NJW81" s="458"/>
      <c r="NJX81" s="458"/>
      <c r="NJY81" s="458"/>
      <c r="NJZ81" s="458"/>
      <c r="NKA81" s="458"/>
      <c r="NKB81" s="458"/>
      <c r="NKC81" s="458"/>
      <c r="NKD81" s="458"/>
      <c r="NKE81" s="458"/>
      <c r="NKF81" s="458"/>
      <c r="NKG81" s="458"/>
      <c r="NKH81" s="458"/>
      <c r="NKI81" s="458"/>
      <c r="NKJ81" s="458"/>
      <c r="NKK81" s="458"/>
      <c r="NKL81" s="458"/>
      <c r="NKM81" s="458"/>
      <c r="NKN81" s="458"/>
      <c r="NKO81" s="458"/>
      <c r="NKP81" s="458"/>
      <c r="NKQ81" s="458"/>
      <c r="NKR81" s="458"/>
      <c r="NKS81" s="458"/>
      <c r="NKT81" s="458"/>
      <c r="NKU81" s="458"/>
      <c r="NKV81" s="458"/>
      <c r="NKW81" s="458"/>
      <c r="NKX81" s="458"/>
      <c r="NKY81" s="458"/>
      <c r="NKZ81" s="458"/>
      <c r="NLA81" s="458"/>
      <c r="NLB81" s="458"/>
      <c r="NLC81" s="458"/>
      <c r="NLD81" s="458"/>
      <c r="NLE81" s="458"/>
      <c r="NLF81" s="458"/>
      <c r="NLG81" s="458"/>
      <c r="NLH81" s="458"/>
      <c r="NLI81" s="458"/>
      <c r="NLJ81" s="458"/>
      <c r="NLK81" s="458"/>
      <c r="NLL81" s="458"/>
      <c r="NLM81" s="458"/>
      <c r="NLN81" s="458"/>
      <c r="NLO81" s="458"/>
      <c r="NLP81" s="458"/>
      <c r="NLQ81" s="458"/>
      <c r="NLR81" s="458"/>
      <c r="NLS81" s="458"/>
      <c r="NLT81" s="458"/>
      <c r="NLU81" s="458"/>
      <c r="NLV81" s="458"/>
      <c r="NLW81" s="458"/>
      <c r="NLX81" s="458"/>
      <c r="NLY81" s="458"/>
      <c r="NLZ81" s="458"/>
      <c r="NMA81" s="458"/>
      <c r="NMB81" s="458"/>
      <c r="NMC81" s="458"/>
      <c r="NMD81" s="458"/>
      <c r="NME81" s="458"/>
      <c r="NMF81" s="458"/>
      <c r="NMG81" s="458"/>
      <c r="NMH81" s="458"/>
      <c r="NMI81" s="458"/>
      <c r="NMJ81" s="458"/>
      <c r="NMK81" s="458"/>
      <c r="NML81" s="458"/>
      <c r="NMM81" s="458"/>
      <c r="NMN81" s="458"/>
      <c r="NMO81" s="458"/>
      <c r="NMP81" s="458"/>
      <c r="NMQ81" s="458"/>
      <c r="NMR81" s="458"/>
      <c r="NMS81" s="458"/>
      <c r="NMT81" s="458"/>
      <c r="NMU81" s="458"/>
      <c r="NMV81" s="458"/>
      <c r="NMW81" s="458"/>
      <c r="NMX81" s="458"/>
      <c r="NMY81" s="458"/>
      <c r="NMZ81" s="458"/>
      <c r="NNA81" s="458"/>
      <c r="NNB81" s="458"/>
      <c r="NNC81" s="458"/>
      <c r="NND81" s="458"/>
      <c r="NNE81" s="458"/>
      <c r="NNF81" s="458"/>
      <c r="NNG81" s="458"/>
      <c r="NNH81" s="458"/>
      <c r="NNI81" s="458"/>
      <c r="NNJ81" s="458"/>
      <c r="NNK81" s="458"/>
      <c r="NNL81" s="458"/>
      <c r="NNM81" s="458"/>
      <c r="NNN81" s="458"/>
      <c r="NNO81" s="458"/>
      <c r="NNP81" s="458"/>
      <c r="NNQ81" s="458"/>
      <c r="NNR81" s="458"/>
      <c r="NNS81" s="458"/>
      <c r="NNT81" s="458"/>
      <c r="NNU81" s="458"/>
      <c r="NNV81" s="458"/>
      <c r="NNW81" s="458"/>
      <c r="NNX81" s="458"/>
      <c r="NNY81" s="458"/>
      <c r="NNZ81" s="458"/>
      <c r="NOA81" s="458"/>
      <c r="NOB81" s="458"/>
      <c r="NOC81" s="458"/>
      <c r="NOD81" s="458"/>
      <c r="NOE81" s="458"/>
      <c r="NOF81" s="458"/>
      <c r="NOG81" s="458"/>
      <c r="NOH81" s="458"/>
      <c r="NOI81" s="458"/>
      <c r="NOJ81" s="458"/>
      <c r="NOK81" s="458"/>
      <c r="NOL81" s="458"/>
      <c r="NOM81" s="458"/>
      <c r="NON81" s="458"/>
      <c r="NOO81" s="458"/>
      <c r="NOP81" s="458"/>
      <c r="NOQ81" s="458"/>
      <c r="NOR81" s="458"/>
      <c r="NOS81" s="458"/>
      <c r="NOT81" s="458"/>
      <c r="NOU81" s="458"/>
      <c r="NOV81" s="458"/>
      <c r="NOW81" s="458"/>
      <c r="NOX81" s="458"/>
      <c r="NOY81" s="458"/>
      <c r="NOZ81" s="458"/>
      <c r="NPA81" s="458"/>
      <c r="NPB81" s="458"/>
      <c r="NPC81" s="458"/>
      <c r="NPD81" s="458"/>
      <c r="NPE81" s="458"/>
      <c r="NPF81" s="458"/>
      <c r="NPG81" s="458"/>
      <c r="NPH81" s="458"/>
      <c r="NPI81" s="458"/>
      <c r="NPJ81" s="458"/>
      <c r="NPK81" s="458"/>
      <c r="NPL81" s="458"/>
      <c r="NPM81" s="458"/>
      <c r="NPN81" s="458"/>
      <c r="NPO81" s="458"/>
      <c r="NPP81" s="458"/>
      <c r="NPQ81" s="458"/>
      <c r="NPR81" s="458"/>
      <c r="NPS81" s="458"/>
      <c r="NPT81" s="458"/>
      <c r="NPU81" s="458"/>
      <c r="NPV81" s="458"/>
      <c r="NPW81" s="458"/>
      <c r="NPX81" s="458"/>
      <c r="NPY81" s="458"/>
      <c r="NPZ81" s="458"/>
      <c r="NQA81" s="458"/>
      <c r="NQB81" s="458"/>
      <c r="NQC81" s="458"/>
      <c r="NQD81" s="458"/>
      <c r="NQE81" s="458"/>
      <c r="NQF81" s="458"/>
      <c r="NQG81" s="458"/>
      <c r="NQH81" s="458"/>
      <c r="NQI81" s="458"/>
      <c r="NQJ81" s="458"/>
      <c r="NQK81" s="458"/>
      <c r="NQL81" s="458"/>
      <c r="NQM81" s="458"/>
      <c r="NQN81" s="458"/>
      <c r="NQO81" s="458"/>
      <c r="NQP81" s="458"/>
      <c r="NQQ81" s="458"/>
      <c r="NQR81" s="458"/>
      <c r="NQS81" s="458"/>
      <c r="NQT81" s="458"/>
      <c r="NQU81" s="458"/>
      <c r="NQV81" s="458"/>
      <c r="NQW81" s="458"/>
      <c r="NQX81" s="458"/>
      <c r="NQY81" s="458"/>
      <c r="NQZ81" s="458"/>
      <c r="NRA81" s="458"/>
      <c r="NRB81" s="458"/>
      <c r="NRC81" s="458"/>
      <c r="NRD81" s="458"/>
      <c r="NRE81" s="458"/>
      <c r="NRF81" s="458"/>
      <c r="NRG81" s="458"/>
      <c r="NRH81" s="458"/>
      <c r="NRI81" s="458"/>
      <c r="NRJ81" s="458"/>
      <c r="NRK81" s="458"/>
      <c r="NRL81" s="458"/>
      <c r="NRM81" s="458"/>
      <c r="NRN81" s="458"/>
      <c r="NRO81" s="458"/>
      <c r="NRP81" s="458"/>
      <c r="NRQ81" s="458"/>
      <c r="NRR81" s="458"/>
      <c r="NRS81" s="458"/>
      <c r="NRT81" s="458"/>
      <c r="NRU81" s="458"/>
      <c r="NRV81" s="458"/>
      <c r="NRW81" s="458"/>
      <c r="NRX81" s="458"/>
      <c r="NRY81" s="458"/>
      <c r="NRZ81" s="458"/>
      <c r="NSA81" s="458"/>
      <c r="NSB81" s="458"/>
      <c r="NSC81" s="458"/>
      <c r="NSD81" s="458"/>
      <c r="NSE81" s="458"/>
      <c r="NSF81" s="458"/>
      <c r="NSG81" s="458"/>
      <c r="NSH81" s="458"/>
      <c r="NSI81" s="458"/>
      <c r="NSJ81" s="458"/>
      <c r="NSK81" s="458"/>
      <c r="NSL81" s="458"/>
      <c r="NSM81" s="458"/>
      <c r="NSN81" s="458"/>
      <c r="NSO81" s="458"/>
      <c r="NSP81" s="458"/>
      <c r="NSQ81" s="458"/>
      <c r="NSR81" s="458"/>
      <c r="NSS81" s="458"/>
      <c r="NST81" s="458"/>
      <c r="NSU81" s="458"/>
      <c r="NSV81" s="458"/>
      <c r="NSW81" s="458"/>
      <c r="NSX81" s="458"/>
      <c r="NSY81" s="458"/>
      <c r="NSZ81" s="458"/>
      <c r="NTA81" s="458"/>
      <c r="NTB81" s="458"/>
      <c r="NTC81" s="458"/>
      <c r="NTD81" s="458"/>
      <c r="NTE81" s="458"/>
      <c r="NTF81" s="458"/>
      <c r="NTG81" s="458"/>
      <c r="NTH81" s="458"/>
      <c r="NTI81" s="458"/>
      <c r="NTJ81" s="458"/>
      <c r="NTK81" s="458"/>
      <c r="NTL81" s="458"/>
      <c r="NTM81" s="458"/>
      <c r="NTN81" s="458"/>
      <c r="NTO81" s="458"/>
      <c r="NTP81" s="458"/>
      <c r="NTQ81" s="458"/>
      <c r="NTR81" s="458"/>
      <c r="NTS81" s="458"/>
      <c r="NTT81" s="458"/>
      <c r="NTU81" s="458"/>
      <c r="NTV81" s="458"/>
      <c r="NTW81" s="458"/>
      <c r="NTX81" s="458"/>
      <c r="NTY81" s="458"/>
      <c r="NTZ81" s="458"/>
      <c r="NUA81" s="458"/>
      <c r="NUB81" s="458"/>
      <c r="NUC81" s="458"/>
      <c r="NUD81" s="458"/>
      <c r="NUE81" s="458"/>
      <c r="NUF81" s="458"/>
      <c r="NUG81" s="458"/>
      <c r="NUH81" s="458"/>
      <c r="NUI81" s="458"/>
      <c r="NUJ81" s="458"/>
      <c r="NUK81" s="458"/>
      <c r="NUL81" s="458"/>
      <c r="NUM81" s="458"/>
      <c r="NUN81" s="458"/>
      <c r="NUO81" s="458"/>
      <c r="NUP81" s="458"/>
      <c r="NUQ81" s="458"/>
      <c r="NUR81" s="458"/>
      <c r="NUS81" s="458"/>
      <c r="NUT81" s="458"/>
      <c r="NUU81" s="458"/>
      <c r="NUV81" s="458"/>
      <c r="NUW81" s="458"/>
      <c r="NUX81" s="458"/>
      <c r="NUY81" s="458"/>
      <c r="NUZ81" s="458"/>
      <c r="NVA81" s="458"/>
      <c r="NVB81" s="458"/>
      <c r="NVC81" s="458"/>
      <c r="NVD81" s="458"/>
      <c r="NVE81" s="458"/>
      <c r="NVF81" s="458"/>
      <c r="NVG81" s="458"/>
      <c r="NVH81" s="458"/>
      <c r="NVI81" s="458"/>
      <c r="NVJ81" s="458"/>
      <c r="NVK81" s="458"/>
      <c r="NVL81" s="458"/>
      <c r="NVM81" s="458"/>
      <c r="NVN81" s="458"/>
      <c r="NVO81" s="458"/>
      <c r="NVP81" s="458"/>
      <c r="NVQ81" s="458"/>
      <c r="NVR81" s="458"/>
      <c r="NVS81" s="458"/>
      <c r="NVT81" s="458"/>
      <c r="NVU81" s="458"/>
      <c r="NVV81" s="458"/>
      <c r="NVW81" s="458"/>
      <c r="NVX81" s="458"/>
      <c r="NVY81" s="458"/>
      <c r="NVZ81" s="458"/>
      <c r="NWA81" s="458"/>
      <c r="NWB81" s="458"/>
      <c r="NWC81" s="458"/>
      <c r="NWD81" s="458"/>
      <c r="NWE81" s="458"/>
      <c r="NWF81" s="458"/>
      <c r="NWG81" s="458"/>
      <c r="NWH81" s="458"/>
      <c r="NWI81" s="458"/>
      <c r="NWJ81" s="458"/>
      <c r="NWK81" s="458"/>
      <c r="NWL81" s="458"/>
      <c r="NWM81" s="458"/>
      <c r="NWN81" s="458"/>
      <c r="NWO81" s="458"/>
      <c r="NWP81" s="458"/>
      <c r="NWQ81" s="458"/>
      <c r="NWR81" s="458"/>
      <c r="NWS81" s="458"/>
      <c r="NWT81" s="458"/>
      <c r="NWU81" s="458"/>
      <c r="NWV81" s="458"/>
      <c r="NWW81" s="458"/>
      <c r="NWX81" s="458"/>
      <c r="NWY81" s="458"/>
      <c r="NWZ81" s="458"/>
      <c r="NXA81" s="458"/>
      <c r="NXB81" s="458"/>
      <c r="NXC81" s="458"/>
      <c r="NXD81" s="458"/>
      <c r="NXE81" s="458"/>
      <c r="NXF81" s="458"/>
      <c r="NXG81" s="458"/>
      <c r="NXH81" s="458"/>
      <c r="NXI81" s="458"/>
      <c r="NXJ81" s="458"/>
      <c r="NXK81" s="458"/>
      <c r="NXL81" s="458"/>
      <c r="NXM81" s="458"/>
      <c r="NXN81" s="458"/>
      <c r="NXO81" s="458"/>
      <c r="NXP81" s="458"/>
      <c r="NXQ81" s="458"/>
      <c r="NXR81" s="458"/>
      <c r="NXS81" s="458"/>
      <c r="NXT81" s="458"/>
      <c r="NXU81" s="458"/>
      <c r="NXV81" s="458"/>
      <c r="NXW81" s="458"/>
      <c r="NXX81" s="458"/>
      <c r="NXY81" s="458"/>
      <c r="NXZ81" s="458"/>
      <c r="NYA81" s="458"/>
      <c r="NYB81" s="458"/>
      <c r="NYC81" s="458"/>
      <c r="NYD81" s="458"/>
      <c r="NYE81" s="458"/>
      <c r="NYF81" s="458"/>
      <c r="NYG81" s="458"/>
      <c r="NYH81" s="458"/>
      <c r="NYI81" s="458"/>
      <c r="NYJ81" s="458"/>
      <c r="NYK81" s="458"/>
      <c r="NYL81" s="458"/>
      <c r="NYM81" s="458"/>
      <c r="NYN81" s="458"/>
      <c r="NYO81" s="458"/>
      <c r="NYP81" s="458"/>
      <c r="NYQ81" s="458"/>
      <c r="NYR81" s="458"/>
      <c r="NYS81" s="458"/>
      <c r="NYT81" s="458"/>
      <c r="NYU81" s="458"/>
      <c r="NYV81" s="458"/>
      <c r="NYW81" s="458"/>
      <c r="NYX81" s="458"/>
      <c r="NYY81" s="458"/>
      <c r="NYZ81" s="458"/>
      <c r="NZA81" s="458"/>
      <c r="NZB81" s="458"/>
      <c r="NZC81" s="458"/>
      <c r="NZD81" s="458"/>
      <c r="NZE81" s="458"/>
      <c r="NZF81" s="458"/>
      <c r="NZG81" s="458"/>
      <c r="NZH81" s="458"/>
      <c r="NZI81" s="458"/>
      <c r="NZJ81" s="458"/>
      <c r="NZK81" s="458"/>
      <c r="NZL81" s="458"/>
      <c r="NZM81" s="458"/>
      <c r="NZN81" s="458"/>
      <c r="NZO81" s="458"/>
      <c r="NZP81" s="458"/>
      <c r="NZQ81" s="458"/>
      <c r="NZR81" s="458"/>
      <c r="NZS81" s="458"/>
      <c r="NZT81" s="458"/>
      <c r="NZU81" s="458"/>
      <c r="NZV81" s="458"/>
      <c r="NZW81" s="458"/>
      <c r="NZX81" s="458"/>
      <c r="NZY81" s="458"/>
      <c r="NZZ81" s="458"/>
      <c r="OAA81" s="458"/>
      <c r="OAB81" s="458"/>
      <c r="OAC81" s="458"/>
      <c r="OAD81" s="458"/>
      <c r="OAE81" s="458"/>
      <c r="OAF81" s="458"/>
      <c r="OAG81" s="458"/>
      <c r="OAH81" s="458"/>
      <c r="OAI81" s="458"/>
      <c r="OAJ81" s="458"/>
      <c r="OAK81" s="458"/>
      <c r="OAL81" s="458"/>
      <c r="OAM81" s="458"/>
      <c r="OAN81" s="458"/>
      <c r="OAO81" s="458"/>
      <c r="OAP81" s="458"/>
      <c r="OAQ81" s="458"/>
      <c r="OAR81" s="458"/>
      <c r="OAS81" s="458"/>
      <c r="OAT81" s="458"/>
      <c r="OAU81" s="458"/>
      <c r="OAV81" s="458"/>
      <c r="OAW81" s="458"/>
      <c r="OAX81" s="458"/>
      <c r="OAY81" s="458"/>
      <c r="OAZ81" s="458"/>
      <c r="OBA81" s="458"/>
      <c r="OBB81" s="458"/>
      <c r="OBC81" s="458"/>
      <c r="OBD81" s="458"/>
      <c r="OBE81" s="458"/>
      <c r="OBF81" s="458"/>
      <c r="OBG81" s="458"/>
      <c r="OBH81" s="458"/>
      <c r="OBI81" s="458"/>
      <c r="OBJ81" s="458"/>
      <c r="OBK81" s="458"/>
      <c r="OBL81" s="458"/>
      <c r="OBM81" s="458"/>
      <c r="OBN81" s="458"/>
      <c r="OBO81" s="458"/>
      <c r="OBP81" s="458"/>
      <c r="OBQ81" s="458"/>
      <c r="OBR81" s="458"/>
      <c r="OBS81" s="458"/>
      <c r="OBT81" s="458"/>
      <c r="OBU81" s="458"/>
      <c r="OBV81" s="458"/>
      <c r="OBW81" s="458"/>
      <c r="OBX81" s="458"/>
      <c r="OBY81" s="458"/>
      <c r="OBZ81" s="458"/>
      <c r="OCA81" s="458"/>
      <c r="OCB81" s="458"/>
      <c r="OCC81" s="458"/>
      <c r="OCD81" s="458"/>
      <c r="OCE81" s="458"/>
      <c r="OCF81" s="458"/>
      <c r="OCG81" s="458"/>
      <c r="OCH81" s="458"/>
      <c r="OCI81" s="458"/>
      <c r="OCJ81" s="458"/>
      <c r="OCK81" s="458"/>
      <c r="OCL81" s="458"/>
      <c r="OCM81" s="458"/>
      <c r="OCN81" s="458"/>
      <c r="OCO81" s="458"/>
      <c r="OCP81" s="458"/>
      <c r="OCQ81" s="458"/>
      <c r="OCR81" s="458"/>
      <c r="OCS81" s="458"/>
      <c r="OCT81" s="458"/>
      <c r="OCU81" s="458"/>
      <c r="OCV81" s="458"/>
      <c r="OCW81" s="458"/>
      <c r="OCX81" s="458"/>
      <c r="OCY81" s="458"/>
      <c r="OCZ81" s="458"/>
      <c r="ODA81" s="458"/>
      <c r="ODB81" s="458"/>
      <c r="ODC81" s="458"/>
      <c r="ODD81" s="458"/>
      <c r="ODE81" s="458"/>
      <c r="ODF81" s="458"/>
      <c r="ODG81" s="458"/>
      <c r="ODH81" s="458"/>
      <c r="ODI81" s="458"/>
      <c r="ODJ81" s="458"/>
      <c r="ODK81" s="458"/>
      <c r="ODL81" s="458"/>
      <c r="ODM81" s="458"/>
      <c r="ODN81" s="458"/>
      <c r="ODO81" s="458"/>
      <c r="ODP81" s="458"/>
      <c r="ODQ81" s="458"/>
      <c r="ODR81" s="458"/>
      <c r="ODS81" s="458"/>
      <c r="ODT81" s="458"/>
      <c r="ODU81" s="458"/>
      <c r="ODV81" s="458"/>
      <c r="ODW81" s="458"/>
      <c r="ODX81" s="458"/>
      <c r="ODY81" s="458"/>
      <c r="ODZ81" s="458"/>
      <c r="OEA81" s="458"/>
      <c r="OEB81" s="458"/>
      <c r="OEC81" s="458"/>
      <c r="OED81" s="458"/>
      <c r="OEE81" s="458"/>
      <c r="OEF81" s="458"/>
      <c r="OEG81" s="458"/>
      <c r="OEH81" s="458"/>
      <c r="OEI81" s="458"/>
      <c r="OEJ81" s="458"/>
      <c r="OEK81" s="458"/>
      <c r="OEL81" s="458"/>
      <c r="OEM81" s="458"/>
      <c r="OEN81" s="458"/>
      <c r="OEO81" s="458"/>
      <c r="OEP81" s="458"/>
      <c r="OEQ81" s="458"/>
      <c r="OER81" s="458"/>
      <c r="OES81" s="458"/>
      <c r="OET81" s="458"/>
      <c r="OEU81" s="458"/>
      <c r="OEV81" s="458"/>
      <c r="OEW81" s="458"/>
      <c r="OEX81" s="458"/>
      <c r="OEY81" s="458"/>
      <c r="OEZ81" s="458"/>
      <c r="OFA81" s="458"/>
      <c r="OFB81" s="458"/>
      <c r="OFC81" s="458"/>
      <c r="OFD81" s="458"/>
      <c r="OFE81" s="458"/>
      <c r="OFF81" s="458"/>
      <c r="OFG81" s="458"/>
      <c r="OFH81" s="458"/>
      <c r="OFI81" s="458"/>
      <c r="OFJ81" s="458"/>
      <c r="OFK81" s="458"/>
      <c r="OFL81" s="458"/>
      <c r="OFM81" s="458"/>
      <c r="OFN81" s="458"/>
      <c r="OFO81" s="458"/>
      <c r="OFP81" s="458"/>
      <c r="OFQ81" s="458"/>
      <c r="OFR81" s="458"/>
      <c r="OFS81" s="458"/>
      <c r="OFT81" s="458"/>
      <c r="OFU81" s="458"/>
      <c r="OFV81" s="458"/>
      <c r="OFW81" s="458"/>
      <c r="OFX81" s="458"/>
      <c r="OFY81" s="458"/>
      <c r="OFZ81" s="458"/>
      <c r="OGA81" s="458"/>
      <c r="OGB81" s="458"/>
      <c r="OGC81" s="458"/>
      <c r="OGD81" s="458"/>
      <c r="OGE81" s="458"/>
      <c r="OGF81" s="458"/>
      <c r="OGG81" s="458"/>
      <c r="OGH81" s="458"/>
      <c r="OGI81" s="458"/>
      <c r="OGJ81" s="458"/>
      <c r="OGK81" s="458"/>
      <c r="OGL81" s="458"/>
      <c r="OGM81" s="458"/>
      <c r="OGN81" s="458"/>
      <c r="OGO81" s="458"/>
      <c r="OGP81" s="458"/>
      <c r="OGQ81" s="458"/>
      <c r="OGR81" s="458"/>
      <c r="OGS81" s="458"/>
      <c r="OGT81" s="458"/>
      <c r="OGU81" s="458"/>
      <c r="OGV81" s="458"/>
      <c r="OGW81" s="458"/>
      <c r="OGX81" s="458"/>
      <c r="OGY81" s="458"/>
      <c r="OGZ81" s="458"/>
      <c r="OHA81" s="458"/>
      <c r="OHB81" s="458"/>
      <c r="OHC81" s="458"/>
      <c r="OHD81" s="458"/>
      <c r="OHE81" s="458"/>
      <c r="OHF81" s="458"/>
      <c r="OHG81" s="458"/>
      <c r="OHH81" s="458"/>
      <c r="OHI81" s="458"/>
      <c r="OHJ81" s="458"/>
      <c r="OHK81" s="458"/>
      <c r="OHL81" s="458"/>
      <c r="OHM81" s="458"/>
      <c r="OHN81" s="458"/>
      <c r="OHO81" s="458"/>
      <c r="OHP81" s="458"/>
      <c r="OHQ81" s="458"/>
      <c r="OHR81" s="458"/>
      <c r="OHS81" s="458"/>
      <c r="OHT81" s="458"/>
      <c r="OHU81" s="458"/>
      <c r="OHV81" s="458"/>
      <c r="OHW81" s="458"/>
      <c r="OHX81" s="458"/>
      <c r="OHY81" s="458"/>
      <c r="OHZ81" s="458"/>
      <c r="OIA81" s="458"/>
      <c r="OIB81" s="458"/>
      <c r="OIC81" s="458"/>
      <c r="OID81" s="458"/>
      <c r="OIE81" s="458"/>
      <c r="OIF81" s="458"/>
      <c r="OIG81" s="458"/>
      <c r="OIH81" s="458"/>
      <c r="OII81" s="458"/>
      <c r="OIJ81" s="458"/>
      <c r="OIK81" s="458"/>
      <c r="OIL81" s="458"/>
      <c r="OIM81" s="458"/>
      <c r="OIN81" s="458"/>
      <c r="OIO81" s="458"/>
      <c r="OIP81" s="458"/>
      <c r="OIQ81" s="458"/>
      <c r="OIR81" s="458"/>
      <c r="OIS81" s="458"/>
      <c r="OIT81" s="458"/>
      <c r="OIU81" s="458"/>
      <c r="OIV81" s="458"/>
      <c r="OIW81" s="458"/>
      <c r="OIX81" s="458"/>
      <c r="OIY81" s="458"/>
      <c r="OIZ81" s="458"/>
      <c r="OJA81" s="458"/>
      <c r="OJB81" s="458"/>
      <c r="OJC81" s="458"/>
      <c r="OJD81" s="458"/>
      <c r="OJE81" s="458"/>
      <c r="OJF81" s="458"/>
      <c r="OJG81" s="458"/>
      <c r="OJH81" s="458"/>
      <c r="OJI81" s="458"/>
      <c r="OJJ81" s="458"/>
      <c r="OJK81" s="458"/>
      <c r="OJL81" s="458"/>
      <c r="OJM81" s="458"/>
      <c r="OJN81" s="458"/>
      <c r="OJO81" s="458"/>
      <c r="OJP81" s="458"/>
      <c r="OJQ81" s="458"/>
      <c r="OJR81" s="458"/>
      <c r="OJS81" s="458"/>
      <c r="OJT81" s="458"/>
      <c r="OJU81" s="458"/>
      <c r="OJV81" s="458"/>
      <c r="OJW81" s="458"/>
      <c r="OJX81" s="458"/>
      <c r="OJY81" s="458"/>
      <c r="OJZ81" s="458"/>
      <c r="OKA81" s="458"/>
      <c r="OKB81" s="458"/>
      <c r="OKC81" s="458"/>
      <c r="OKD81" s="458"/>
      <c r="OKE81" s="458"/>
      <c r="OKF81" s="458"/>
      <c r="OKG81" s="458"/>
      <c r="OKH81" s="458"/>
      <c r="OKI81" s="458"/>
      <c r="OKJ81" s="458"/>
      <c r="OKK81" s="458"/>
      <c r="OKL81" s="458"/>
      <c r="OKM81" s="458"/>
      <c r="OKN81" s="458"/>
      <c r="OKO81" s="458"/>
      <c r="OKP81" s="458"/>
      <c r="OKQ81" s="458"/>
      <c r="OKR81" s="458"/>
      <c r="OKS81" s="458"/>
      <c r="OKT81" s="458"/>
      <c r="OKU81" s="458"/>
      <c r="OKV81" s="458"/>
      <c r="OKW81" s="458"/>
      <c r="OKX81" s="458"/>
      <c r="OKY81" s="458"/>
      <c r="OKZ81" s="458"/>
      <c r="OLA81" s="458"/>
      <c r="OLB81" s="458"/>
      <c r="OLC81" s="458"/>
      <c r="OLD81" s="458"/>
      <c r="OLE81" s="458"/>
      <c r="OLF81" s="458"/>
      <c r="OLG81" s="458"/>
      <c r="OLH81" s="458"/>
      <c r="OLI81" s="458"/>
      <c r="OLJ81" s="458"/>
      <c r="OLK81" s="458"/>
      <c r="OLL81" s="458"/>
      <c r="OLM81" s="458"/>
      <c r="OLN81" s="458"/>
      <c r="OLO81" s="458"/>
      <c r="OLP81" s="458"/>
      <c r="OLQ81" s="458"/>
      <c r="OLR81" s="458"/>
      <c r="OLS81" s="458"/>
      <c r="OLT81" s="458"/>
      <c r="OLU81" s="458"/>
      <c r="OLV81" s="458"/>
      <c r="OLW81" s="458"/>
      <c r="OLX81" s="458"/>
      <c r="OLY81" s="458"/>
      <c r="OLZ81" s="458"/>
      <c r="OMA81" s="458"/>
      <c r="OMB81" s="458"/>
      <c r="OMC81" s="458"/>
      <c r="OMD81" s="458"/>
      <c r="OME81" s="458"/>
      <c r="OMF81" s="458"/>
      <c r="OMG81" s="458"/>
      <c r="OMH81" s="458"/>
      <c r="OMI81" s="458"/>
      <c r="OMJ81" s="458"/>
      <c r="OMK81" s="458"/>
      <c r="OML81" s="458"/>
      <c r="OMM81" s="458"/>
      <c r="OMN81" s="458"/>
      <c r="OMO81" s="458"/>
      <c r="OMP81" s="458"/>
      <c r="OMQ81" s="458"/>
      <c r="OMR81" s="458"/>
      <c r="OMS81" s="458"/>
      <c r="OMT81" s="458"/>
      <c r="OMU81" s="458"/>
      <c r="OMV81" s="458"/>
      <c r="OMW81" s="458"/>
      <c r="OMX81" s="458"/>
      <c r="OMY81" s="458"/>
      <c r="OMZ81" s="458"/>
      <c r="ONA81" s="458"/>
      <c r="ONB81" s="458"/>
      <c r="ONC81" s="458"/>
      <c r="OND81" s="458"/>
      <c r="ONE81" s="458"/>
      <c r="ONF81" s="458"/>
      <c r="ONG81" s="458"/>
      <c r="ONH81" s="458"/>
      <c r="ONI81" s="458"/>
      <c r="ONJ81" s="458"/>
      <c r="ONK81" s="458"/>
      <c r="ONL81" s="458"/>
      <c r="ONM81" s="458"/>
      <c r="ONN81" s="458"/>
      <c r="ONO81" s="458"/>
      <c r="ONP81" s="458"/>
      <c r="ONQ81" s="458"/>
      <c r="ONR81" s="458"/>
      <c r="ONS81" s="458"/>
      <c r="ONT81" s="458"/>
      <c r="ONU81" s="458"/>
      <c r="ONV81" s="458"/>
      <c r="ONW81" s="458"/>
      <c r="ONX81" s="458"/>
      <c r="ONY81" s="458"/>
      <c r="ONZ81" s="458"/>
      <c r="OOA81" s="458"/>
      <c r="OOB81" s="458"/>
      <c r="OOC81" s="458"/>
      <c r="OOD81" s="458"/>
      <c r="OOE81" s="458"/>
      <c r="OOF81" s="458"/>
      <c r="OOG81" s="458"/>
      <c r="OOH81" s="458"/>
      <c r="OOI81" s="458"/>
      <c r="OOJ81" s="458"/>
      <c r="OOK81" s="458"/>
      <c r="OOL81" s="458"/>
      <c r="OOM81" s="458"/>
      <c r="OON81" s="458"/>
      <c r="OOO81" s="458"/>
      <c r="OOP81" s="458"/>
      <c r="OOQ81" s="458"/>
      <c r="OOR81" s="458"/>
      <c r="OOS81" s="458"/>
      <c r="OOT81" s="458"/>
      <c r="OOU81" s="458"/>
      <c r="OOV81" s="458"/>
      <c r="OOW81" s="458"/>
      <c r="OOX81" s="458"/>
      <c r="OOY81" s="458"/>
      <c r="OOZ81" s="458"/>
      <c r="OPA81" s="458"/>
      <c r="OPB81" s="458"/>
      <c r="OPC81" s="458"/>
      <c r="OPD81" s="458"/>
      <c r="OPE81" s="458"/>
      <c r="OPF81" s="458"/>
      <c r="OPG81" s="458"/>
      <c r="OPH81" s="458"/>
      <c r="OPI81" s="458"/>
      <c r="OPJ81" s="458"/>
      <c r="OPK81" s="458"/>
      <c r="OPL81" s="458"/>
      <c r="OPM81" s="458"/>
      <c r="OPN81" s="458"/>
      <c r="OPO81" s="458"/>
      <c r="OPP81" s="458"/>
      <c r="OPQ81" s="458"/>
      <c r="OPR81" s="458"/>
      <c r="OPS81" s="458"/>
      <c r="OPT81" s="458"/>
      <c r="OPU81" s="458"/>
      <c r="OPV81" s="458"/>
      <c r="OPW81" s="458"/>
      <c r="OPX81" s="458"/>
      <c r="OPY81" s="458"/>
      <c r="OPZ81" s="458"/>
      <c r="OQA81" s="458"/>
      <c r="OQB81" s="458"/>
      <c r="OQC81" s="458"/>
      <c r="OQD81" s="458"/>
      <c r="OQE81" s="458"/>
      <c r="OQF81" s="458"/>
      <c r="OQG81" s="458"/>
      <c r="OQH81" s="458"/>
      <c r="OQI81" s="458"/>
      <c r="OQJ81" s="458"/>
      <c r="OQK81" s="458"/>
      <c r="OQL81" s="458"/>
      <c r="OQM81" s="458"/>
      <c r="OQN81" s="458"/>
      <c r="OQO81" s="458"/>
      <c r="OQP81" s="458"/>
      <c r="OQQ81" s="458"/>
      <c r="OQR81" s="458"/>
      <c r="OQS81" s="458"/>
      <c r="OQT81" s="458"/>
      <c r="OQU81" s="458"/>
      <c r="OQV81" s="458"/>
      <c r="OQW81" s="458"/>
      <c r="OQX81" s="458"/>
      <c r="OQY81" s="458"/>
      <c r="OQZ81" s="458"/>
      <c r="ORA81" s="458"/>
      <c r="ORB81" s="458"/>
      <c r="ORC81" s="458"/>
      <c r="ORD81" s="458"/>
      <c r="ORE81" s="458"/>
      <c r="ORF81" s="458"/>
      <c r="ORG81" s="458"/>
      <c r="ORH81" s="458"/>
      <c r="ORI81" s="458"/>
      <c r="ORJ81" s="458"/>
      <c r="ORK81" s="458"/>
      <c r="ORL81" s="458"/>
      <c r="ORM81" s="458"/>
      <c r="ORN81" s="458"/>
      <c r="ORO81" s="458"/>
      <c r="ORP81" s="458"/>
      <c r="ORQ81" s="458"/>
      <c r="ORR81" s="458"/>
      <c r="ORS81" s="458"/>
      <c r="ORT81" s="458"/>
      <c r="ORU81" s="458"/>
      <c r="ORV81" s="458"/>
      <c r="ORW81" s="458"/>
      <c r="ORX81" s="458"/>
      <c r="ORY81" s="458"/>
      <c r="ORZ81" s="458"/>
      <c r="OSA81" s="458"/>
      <c r="OSB81" s="458"/>
      <c r="OSC81" s="458"/>
      <c r="OSD81" s="458"/>
      <c r="OSE81" s="458"/>
      <c r="OSF81" s="458"/>
      <c r="OSG81" s="458"/>
      <c r="OSH81" s="458"/>
      <c r="OSI81" s="458"/>
      <c r="OSJ81" s="458"/>
      <c r="OSK81" s="458"/>
      <c r="OSL81" s="458"/>
      <c r="OSM81" s="458"/>
      <c r="OSN81" s="458"/>
      <c r="OSO81" s="458"/>
      <c r="OSP81" s="458"/>
      <c r="OSQ81" s="458"/>
      <c r="OSR81" s="458"/>
      <c r="OSS81" s="458"/>
      <c r="OST81" s="458"/>
      <c r="OSU81" s="458"/>
      <c r="OSV81" s="458"/>
      <c r="OSW81" s="458"/>
      <c r="OSX81" s="458"/>
      <c r="OSY81" s="458"/>
      <c r="OSZ81" s="458"/>
      <c r="OTA81" s="458"/>
      <c r="OTB81" s="458"/>
      <c r="OTC81" s="458"/>
      <c r="OTD81" s="458"/>
      <c r="OTE81" s="458"/>
      <c r="OTF81" s="458"/>
      <c r="OTG81" s="458"/>
      <c r="OTH81" s="458"/>
      <c r="OTI81" s="458"/>
      <c r="OTJ81" s="458"/>
      <c r="OTK81" s="458"/>
      <c r="OTL81" s="458"/>
      <c r="OTM81" s="458"/>
      <c r="OTN81" s="458"/>
      <c r="OTO81" s="458"/>
      <c r="OTP81" s="458"/>
      <c r="OTQ81" s="458"/>
      <c r="OTR81" s="458"/>
      <c r="OTS81" s="458"/>
      <c r="OTT81" s="458"/>
      <c r="OTU81" s="458"/>
      <c r="OTV81" s="458"/>
      <c r="OTW81" s="458"/>
      <c r="OTX81" s="458"/>
      <c r="OTY81" s="458"/>
      <c r="OTZ81" s="458"/>
      <c r="OUA81" s="458"/>
      <c r="OUB81" s="458"/>
      <c r="OUC81" s="458"/>
      <c r="OUD81" s="458"/>
      <c r="OUE81" s="458"/>
      <c r="OUF81" s="458"/>
      <c r="OUG81" s="458"/>
      <c r="OUH81" s="458"/>
      <c r="OUI81" s="458"/>
      <c r="OUJ81" s="458"/>
      <c r="OUK81" s="458"/>
      <c r="OUL81" s="458"/>
      <c r="OUM81" s="458"/>
      <c r="OUN81" s="458"/>
      <c r="OUO81" s="458"/>
      <c r="OUP81" s="458"/>
      <c r="OUQ81" s="458"/>
      <c r="OUR81" s="458"/>
      <c r="OUS81" s="458"/>
      <c r="OUT81" s="458"/>
      <c r="OUU81" s="458"/>
      <c r="OUV81" s="458"/>
      <c r="OUW81" s="458"/>
      <c r="OUX81" s="458"/>
      <c r="OUY81" s="458"/>
      <c r="OUZ81" s="458"/>
      <c r="OVA81" s="458"/>
      <c r="OVB81" s="458"/>
      <c r="OVC81" s="458"/>
      <c r="OVD81" s="458"/>
      <c r="OVE81" s="458"/>
      <c r="OVF81" s="458"/>
      <c r="OVG81" s="458"/>
      <c r="OVH81" s="458"/>
      <c r="OVI81" s="458"/>
      <c r="OVJ81" s="458"/>
      <c r="OVK81" s="458"/>
      <c r="OVL81" s="458"/>
      <c r="OVM81" s="458"/>
      <c r="OVN81" s="458"/>
      <c r="OVO81" s="458"/>
      <c r="OVP81" s="458"/>
      <c r="OVQ81" s="458"/>
      <c r="OVR81" s="458"/>
      <c r="OVS81" s="458"/>
      <c r="OVT81" s="458"/>
      <c r="OVU81" s="458"/>
      <c r="OVV81" s="458"/>
      <c r="OVW81" s="458"/>
      <c r="OVX81" s="458"/>
      <c r="OVY81" s="458"/>
      <c r="OVZ81" s="458"/>
      <c r="OWA81" s="458"/>
      <c r="OWB81" s="458"/>
      <c r="OWC81" s="458"/>
      <c r="OWD81" s="458"/>
      <c r="OWE81" s="458"/>
      <c r="OWF81" s="458"/>
      <c r="OWG81" s="458"/>
      <c r="OWH81" s="458"/>
      <c r="OWI81" s="458"/>
      <c r="OWJ81" s="458"/>
      <c r="OWK81" s="458"/>
      <c r="OWL81" s="458"/>
      <c r="OWM81" s="458"/>
      <c r="OWN81" s="458"/>
      <c r="OWO81" s="458"/>
      <c r="OWP81" s="458"/>
      <c r="OWQ81" s="458"/>
      <c r="OWR81" s="458"/>
      <c r="OWS81" s="458"/>
      <c r="OWT81" s="458"/>
      <c r="OWU81" s="458"/>
      <c r="OWV81" s="458"/>
      <c r="OWW81" s="458"/>
      <c r="OWX81" s="458"/>
      <c r="OWY81" s="458"/>
      <c r="OWZ81" s="458"/>
      <c r="OXA81" s="458"/>
      <c r="OXB81" s="458"/>
      <c r="OXC81" s="458"/>
      <c r="OXD81" s="458"/>
      <c r="OXE81" s="458"/>
      <c r="OXF81" s="458"/>
      <c r="OXG81" s="458"/>
      <c r="OXH81" s="458"/>
      <c r="OXI81" s="458"/>
      <c r="OXJ81" s="458"/>
      <c r="OXK81" s="458"/>
      <c r="OXL81" s="458"/>
      <c r="OXM81" s="458"/>
      <c r="OXN81" s="458"/>
      <c r="OXO81" s="458"/>
      <c r="OXP81" s="458"/>
      <c r="OXQ81" s="458"/>
      <c r="OXR81" s="458"/>
      <c r="OXS81" s="458"/>
      <c r="OXT81" s="458"/>
      <c r="OXU81" s="458"/>
      <c r="OXV81" s="458"/>
      <c r="OXW81" s="458"/>
      <c r="OXX81" s="458"/>
      <c r="OXY81" s="458"/>
      <c r="OXZ81" s="458"/>
      <c r="OYA81" s="458"/>
      <c r="OYB81" s="458"/>
      <c r="OYC81" s="458"/>
      <c r="OYD81" s="458"/>
      <c r="OYE81" s="458"/>
      <c r="OYF81" s="458"/>
      <c r="OYG81" s="458"/>
      <c r="OYH81" s="458"/>
      <c r="OYI81" s="458"/>
      <c r="OYJ81" s="458"/>
      <c r="OYK81" s="458"/>
      <c r="OYL81" s="458"/>
      <c r="OYM81" s="458"/>
      <c r="OYN81" s="458"/>
      <c r="OYO81" s="458"/>
      <c r="OYP81" s="458"/>
      <c r="OYQ81" s="458"/>
      <c r="OYR81" s="458"/>
      <c r="OYS81" s="458"/>
      <c r="OYT81" s="458"/>
      <c r="OYU81" s="458"/>
      <c r="OYV81" s="458"/>
      <c r="OYW81" s="458"/>
      <c r="OYX81" s="458"/>
      <c r="OYY81" s="458"/>
      <c r="OYZ81" s="458"/>
      <c r="OZA81" s="458"/>
      <c r="OZB81" s="458"/>
      <c r="OZC81" s="458"/>
      <c r="OZD81" s="458"/>
      <c r="OZE81" s="458"/>
      <c r="OZF81" s="458"/>
      <c r="OZG81" s="458"/>
      <c r="OZH81" s="458"/>
      <c r="OZI81" s="458"/>
      <c r="OZJ81" s="458"/>
      <c r="OZK81" s="458"/>
      <c r="OZL81" s="458"/>
      <c r="OZM81" s="458"/>
      <c r="OZN81" s="458"/>
      <c r="OZO81" s="458"/>
      <c r="OZP81" s="458"/>
      <c r="OZQ81" s="458"/>
      <c r="OZR81" s="458"/>
      <c r="OZS81" s="458"/>
      <c r="OZT81" s="458"/>
      <c r="OZU81" s="458"/>
      <c r="OZV81" s="458"/>
      <c r="OZW81" s="458"/>
      <c r="OZX81" s="458"/>
      <c r="OZY81" s="458"/>
      <c r="OZZ81" s="458"/>
      <c r="PAA81" s="458"/>
      <c r="PAB81" s="458"/>
      <c r="PAC81" s="458"/>
      <c r="PAD81" s="458"/>
      <c r="PAE81" s="458"/>
      <c r="PAF81" s="458"/>
      <c r="PAG81" s="458"/>
      <c r="PAH81" s="458"/>
      <c r="PAI81" s="458"/>
      <c r="PAJ81" s="458"/>
      <c r="PAK81" s="458"/>
      <c r="PAL81" s="458"/>
      <c r="PAM81" s="458"/>
      <c r="PAN81" s="458"/>
      <c r="PAO81" s="458"/>
      <c r="PAP81" s="458"/>
      <c r="PAQ81" s="458"/>
      <c r="PAR81" s="458"/>
      <c r="PAS81" s="458"/>
      <c r="PAT81" s="458"/>
      <c r="PAU81" s="458"/>
      <c r="PAV81" s="458"/>
      <c r="PAW81" s="458"/>
      <c r="PAX81" s="458"/>
      <c r="PAY81" s="458"/>
      <c r="PAZ81" s="458"/>
      <c r="PBA81" s="458"/>
      <c r="PBB81" s="458"/>
      <c r="PBC81" s="458"/>
      <c r="PBD81" s="458"/>
      <c r="PBE81" s="458"/>
      <c r="PBF81" s="458"/>
      <c r="PBG81" s="458"/>
      <c r="PBH81" s="458"/>
      <c r="PBI81" s="458"/>
      <c r="PBJ81" s="458"/>
      <c r="PBK81" s="458"/>
      <c r="PBL81" s="458"/>
      <c r="PBM81" s="458"/>
      <c r="PBN81" s="458"/>
      <c r="PBO81" s="458"/>
      <c r="PBP81" s="458"/>
      <c r="PBQ81" s="458"/>
      <c r="PBR81" s="458"/>
      <c r="PBS81" s="458"/>
      <c r="PBT81" s="458"/>
      <c r="PBU81" s="458"/>
      <c r="PBV81" s="458"/>
      <c r="PBW81" s="458"/>
      <c r="PBX81" s="458"/>
      <c r="PBY81" s="458"/>
      <c r="PBZ81" s="458"/>
      <c r="PCA81" s="458"/>
      <c r="PCB81" s="458"/>
      <c r="PCC81" s="458"/>
      <c r="PCD81" s="458"/>
      <c r="PCE81" s="458"/>
      <c r="PCF81" s="458"/>
      <c r="PCG81" s="458"/>
      <c r="PCH81" s="458"/>
      <c r="PCI81" s="458"/>
      <c r="PCJ81" s="458"/>
      <c r="PCK81" s="458"/>
      <c r="PCL81" s="458"/>
      <c r="PCM81" s="458"/>
      <c r="PCN81" s="458"/>
      <c r="PCO81" s="458"/>
      <c r="PCP81" s="458"/>
      <c r="PCQ81" s="458"/>
      <c r="PCR81" s="458"/>
      <c r="PCS81" s="458"/>
      <c r="PCT81" s="458"/>
      <c r="PCU81" s="458"/>
      <c r="PCV81" s="458"/>
      <c r="PCW81" s="458"/>
      <c r="PCX81" s="458"/>
      <c r="PCY81" s="458"/>
      <c r="PCZ81" s="458"/>
      <c r="PDA81" s="458"/>
      <c r="PDB81" s="458"/>
      <c r="PDC81" s="458"/>
      <c r="PDD81" s="458"/>
      <c r="PDE81" s="458"/>
      <c r="PDF81" s="458"/>
      <c r="PDG81" s="458"/>
      <c r="PDH81" s="458"/>
      <c r="PDI81" s="458"/>
      <c r="PDJ81" s="458"/>
      <c r="PDK81" s="458"/>
      <c r="PDL81" s="458"/>
      <c r="PDM81" s="458"/>
      <c r="PDN81" s="458"/>
      <c r="PDO81" s="458"/>
      <c r="PDP81" s="458"/>
      <c r="PDQ81" s="458"/>
      <c r="PDR81" s="458"/>
      <c r="PDS81" s="458"/>
      <c r="PDT81" s="458"/>
      <c r="PDU81" s="458"/>
      <c r="PDV81" s="458"/>
      <c r="PDW81" s="458"/>
      <c r="PDX81" s="458"/>
      <c r="PDY81" s="458"/>
      <c r="PDZ81" s="458"/>
      <c r="PEA81" s="458"/>
      <c r="PEB81" s="458"/>
      <c r="PEC81" s="458"/>
      <c r="PED81" s="458"/>
      <c r="PEE81" s="458"/>
      <c r="PEF81" s="458"/>
      <c r="PEG81" s="458"/>
      <c r="PEH81" s="458"/>
      <c r="PEI81" s="458"/>
      <c r="PEJ81" s="458"/>
      <c r="PEK81" s="458"/>
      <c r="PEL81" s="458"/>
      <c r="PEM81" s="458"/>
      <c r="PEN81" s="458"/>
      <c r="PEO81" s="458"/>
      <c r="PEP81" s="458"/>
      <c r="PEQ81" s="458"/>
      <c r="PER81" s="458"/>
      <c r="PES81" s="458"/>
      <c r="PET81" s="458"/>
      <c r="PEU81" s="458"/>
      <c r="PEV81" s="458"/>
      <c r="PEW81" s="458"/>
      <c r="PEX81" s="458"/>
      <c r="PEY81" s="458"/>
      <c r="PEZ81" s="458"/>
      <c r="PFA81" s="458"/>
      <c r="PFB81" s="458"/>
      <c r="PFC81" s="458"/>
      <c r="PFD81" s="458"/>
      <c r="PFE81" s="458"/>
      <c r="PFF81" s="458"/>
      <c r="PFG81" s="458"/>
      <c r="PFH81" s="458"/>
      <c r="PFI81" s="458"/>
      <c r="PFJ81" s="458"/>
      <c r="PFK81" s="458"/>
      <c r="PFL81" s="458"/>
      <c r="PFM81" s="458"/>
      <c r="PFN81" s="458"/>
      <c r="PFO81" s="458"/>
      <c r="PFP81" s="458"/>
      <c r="PFQ81" s="458"/>
      <c r="PFR81" s="458"/>
      <c r="PFS81" s="458"/>
      <c r="PFT81" s="458"/>
      <c r="PFU81" s="458"/>
      <c r="PFV81" s="458"/>
      <c r="PFW81" s="458"/>
      <c r="PFX81" s="458"/>
      <c r="PFY81" s="458"/>
      <c r="PFZ81" s="458"/>
      <c r="PGA81" s="458"/>
      <c r="PGB81" s="458"/>
      <c r="PGC81" s="458"/>
      <c r="PGD81" s="458"/>
      <c r="PGE81" s="458"/>
      <c r="PGF81" s="458"/>
      <c r="PGG81" s="458"/>
      <c r="PGH81" s="458"/>
      <c r="PGI81" s="458"/>
      <c r="PGJ81" s="458"/>
      <c r="PGK81" s="458"/>
      <c r="PGL81" s="458"/>
      <c r="PGM81" s="458"/>
      <c r="PGN81" s="458"/>
      <c r="PGO81" s="458"/>
      <c r="PGP81" s="458"/>
      <c r="PGQ81" s="458"/>
      <c r="PGR81" s="458"/>
      <c r="PGS81" s="458"/>
      <c r="PGT81" s="458"/>
      <c r="PGU81" s="458"/>
      <c r="PGV81" s="458"/>
      <c r="PGW81" s="458"/>
      <c r="PGX81" s="458"/>
      <c r="PGY81" s="458"/>
      <c r="PGZ81" s="458"/>
      <c r="PHA81" s="458"/>
      <c r="PHB81" s="458"/>
      <c r="PHC81" s="458"/>
      <c r="PHD81" s="458"/>
      <c r="PHE81" s="458"/>
      <c r="PHF81" s="458"/>
      <c r="PHG81" s="458"/>
      <c r="PHH81" s="458"/>
      <c r="PHI81" s="458"/>
      <c r="PHJ81" s="458"/>
      <c r="PHK81" s="458"/>
      <c r="PHL81" s="458"/>
      <c r="PHM81" s="458"/>
      <c r="PHN81" s="458"/>
      <c r="PHO81" s="458"/>
      <c r="PHP81" s="458"/>
      <c r="PHQ81" s="458"/>
      <c r="PHR81" s="458"/>
      <c r="PHS81" s="458"/>
      <c r="PHT81" s="458"/>
      <c r="PHU81" s="458"/>
      <c r="PHV81" s="458"/>
      <c r="PHW81" s="458"/>
      <c r="PHX81" s="458"/>
      <c r="PHY81" s="458"/>
      <c r="PHZ81" s="458"/>
      <c r="PIA81" s="458"/>
      <c r="PIB81" s="458"/>
      <c r="PIC81" s="458"/>
      <c r="PID81" s="458"/>
      <c r="PIE81" s="458"/>
      <c r="PIF81" s="458"/>
      <c r="PIG81" s="458"/>
      <c r="PIH81" s="458"/>
      <c r="PII81" s="458"/>
      <c r="PIJ81" s="458"/>
      <c r="PIK81" s="458"/>
      <c r="PIL81" s="458"/>
      <c r="PIM81" s="458"/>
      <c r="PIN81" s="458"/>
      <c r="PIO81" s="458"/>
      <c r="PIP81" s="458"/>
      <c r="PIQ81" s="458"/>
      <c r="PIR81" s="458"/>
      <c r="PIS81" s="458"/>
      <c r="PIT81" s="458"/>
      <c r="PIU81" s="458"/>
      <c r="PIV81" s="458"/>
      <c r="PIW81" s="458"/>
      <c r="PIX81" s="458"/>
      <c r="PIY81" s="458"/>
      <c r="PIZ81" s="458"/>
      <c r="PJA81" s="458"/>
      <c r="PJB81" s="458"/>
      <c r="PJC81" s="458"/>
      <c r="PJD81" s="458"/>
      <c r="PJE81" s="458"/>
      <c r="PJF81" s="458"/>
      <c r="PJG81" s="458"/>
      <c r="PJH81" s="458"/>
      <c r="PJI81" s="458"/>
      <c r="PJJ81" s="458"/>
      <c r="PJK81" s="458"/>
      <c r="PJL81" s="458"/>
      <c r="PJM81" s="458"/>
      <c r="PJN81" s="458"/>
      <c r="PJO81" s="458"/>
      <c r="PJP81" s="458"/>
      <c r="PJQ81" s="458"/>
      <c r="PJR81" s="458"/>
      <c r="PJS81" s="458"/>
      <c r="PJT81" s="458"/>
      <c r="PJU81" s="458"/>
      <c r="PJV81" s="458"/>
      <c r="PJW81" s="458"/>
      <c r="PJX81" s="458"/>
      <c r="PJY81" s="458"/>
      <c r="PJZ81" s="458"/>
      <c r="PKA81" s="458"/>
      <c r="PKB81" s="458"/>
      <c r="PKC81" s="458"/>
      <c r="PKD81" s="458"/>
      <c r="PKE81" s="458"/>
      <c r="PKF81" s="458"/>
      <c r="PKG81" s="458"/>
      <c r="PKH81" s="458"/>
      <c r="PKI81" s="458"/>
      <c r="PKJ81" s="458"/>
      <c r="PKK81" s="458"/>
      <c r="PKL81" s="458"/>
      <c r="PKM81" s="458"/>
      <c r="PKN81" s="458"/>
      <c r="PKO81" s="458"/>
      <c r="PKP81" s="458"/>
      <c r="PKQ81" s="458"/>
      <c r="PKR81" s="458"/>
      <c r="PKS81" s="458"/>
      <c r="PKT81" s="458"/>
      <c r="PKU81" s="458"/>
      <c r="PKV81" s="458"/>
      <c r="PKW81" s="458"/>
      <c r="PKX81" s="458"/>
      <c r="PKY81" s="458"/>
      <c r="PKZ81" s="458"/>
      <c r="PLA81" s="458"/>
      <c r="PLB81" s="458"/>
      <c r="PLC81" s="458"/>
      <c r="PLD81" s="458"/>
      <c r="PLE81" s="458"/>
      <c r="PLF81" s="458"/>
      <c r="PLG81" s="458"/>
      <c r="PLH81" s="458"/>
      <c r="PLI81" s="458"/>
      <c r="PLJ81" s="458"/>
      <c r="PLK81" s="458"/>
      <c r="PLL81" s="458"/>
      <c r="PLM81" s="458"/>
      <c r="PLN81" s="458"/>
      <c r="PLO81" s="458"/>
      <c r="PLP81" s="458"/>
      <c r="PLQ81" s="458"/>
      <c r="PLR81" s="458"/>
      <c r="PLS81" s="458"/>
      <c r="PLT81" s="458"/>
      <c r="PLU81" s="458"/>
      <c r="PLV81" s="458"/>
      <c r="PLW81" s="458"/>
      <c r="PLX81" s="458"/>
      <c r="PLY81" s="458"/>
      <c r="PLZ81" s="458"/>
      <c r="PMA81" s="458"/>
      <c r="PMB81" s="458"/>
      <c r="PMC81" s="458"/>
      <c r="PMD81" s="458"/>
      <c r="PME81" s="458"/>
      <c r="PMF81" s="458"/>
      <c r="PMG81" s="458"/>
      <c r="PMH81" s="458"/>
      <c r="PMI81" s="458"/>
      <c r="PMJ81" s="458"/>
      <c r="PMK81" s="458"/>
      <c r="PML81" s="458"/>
      <c r="PMM81" s="458"/>
      <c r="PMN81" s="458"/>
      <c r="PMO81" s="458"/>
      <c r="PMP81" s="458"/>
      <c r="PMQ81" s="458"/>
      <c r="PMR81" s="458"/>
      <c r="PMS81" s="458"/>
      <c r="PMT81" s="458"/>
      <c r="PMU81" s="458"/>
      <c r="PMV81" s="458"/>
      <c r="PMW81" s="458"/>
      <c r="PMX81" s="458"/>
      <c r="PMY81" s="458"/>
      <c r="PMZ81" s="458"/>
      <c r="PNA81" s="458"/>
      <c r="PNB81" s="458"/>
      <c r="PNC81" s="458"/>
      <c r="PND81" s="458"/>
      <c r="PNE81" s="458"/>
      <c r="PNF81" s="458"/>
      <c r="PNG81" s="458"/>
      <c r="PNH81" s="458"/>
      <c r="PNI81" s="458"/>
      <c r="PNJ81" s="458"/>
      <c r="PNK81" s="458"/>
      <c r="PNL81" s="458"/>
      <c r="PNM81" s="458"/>
      <c r="PNN81" s="458"/>
      <c r="PNO81" s="458"/>
      <c r="PNP81" s="458"/>
      <c r="PNQ81" s="458"/>
      <c r="PNR81" s="458"/>
      <c r="PNS81" s="458"/>
      <c r="PNT81" s="458"/>
      <c r="PNU81" s="458"/>
      <c r="PNV81" s="458"/>
      <c r="PNW81" s="458"/>
      <c r="PNX81" s="458"/>
      <c r="PNY81" s="458"/>
      <c r="PNZ81" s="458"/>
      <c r="POA81" s="458"/>
      <c r="POB81" s="458"/>
      <c r="POC81" s="458"/>
      <c r="POD81" s="458"/>
      <c r="POE81" s="458"/>
      <c r="POF81" s="458"/>
      <c r="POG81" s="458"/>
      <c r="POH81" s="458"/>
      <c r="POI81" s="458"/>
      <c r="POJ81" s="458"/>
      <c r="POK81" s="458"/>
      <c r="POL81" s="458"/>
      <c r="POM81" s="458"/>
      <c r="PON81" s="458"/>
      <c r="POO81" s="458"/>
      <c r="POP81" s="458"/>
      <c r="POQ81" s="458"/>
      <c r="POR81" s="458"/>
      <c r="POS81" s="458"/>
      <c r="POT81" s="458"/>
      <c r="POU81" s="458"/>
      <c r="POV81" s="458"/>
      <c r="POW81" s="458"/>
      <c r="POX81" s="458"/>
      <c r="POY81" s="458"/>
      <c r="POZ81" s="458"/>
      <c r="PPA81" s="458"/>
      <c r="PPB81" s="458"/>
      <c r="PPC81" s="458"/>
      <c r="PPD81" s="458"/>
      <c r="PPE81" s="458"/>
      <c r="PPF81" s="458"/>
      <c r="PPG81" s="458"/>
      <c r="PPH81" s="458"/>
      <c r="PPI81" s="458"/>
      <c r="PPJ81" s="458"/>
      <c r="PPK81" s="458"/>
      <c r="PPL81" s="458"/>
      <c r="PPM81" s="458"/>
      <c r="PPN81" s="458"/>
      <c r="PPO81" s="458"/>
      <c r="PPP81" s="458"/>
      <c r="PPQ81" s="458"/>
      <c r="PPR81" s="458"/>
      <c r="PPS81" s="458"/>
      <c r="PPT81" s="458"/>
      <c r="PPU81" s="458"/>
      <c r="PPV81" s="458"/>
      <c r="PPW81" s="458"/>
      <c r="PPX81" s="458"/>
      <c r="PPY81" s="458"/>
      <c r="PPZ81" s="458"/>
      <c r="PQA81" s="458"/>
      <c r="PQB81" s="458"/>
      <c r="PQC81" s="458"/>
      <c r="PQD81" s="458"/>
      <c r="PQE81" s="458"/>
      <c r="PQF81" s="458"/>
      <c r="PQG81" s="458"/>
      <c r="PQH81" s="458"/>
      <c r="PQI81" s="458"/>
      <c r="PQJ81" s="458"/>
      <c r="PQK81" s="458"/>
      <c r="PQL81" s="458"/>
      <c r="PQM81" s="458"/>
      <c r="PQN81" s="458"/>
      <c r="PQO81" s="458"/>
      <c r="PQP81" s="458"/>
      <c r="PQQ81" s="458"/>
      <c r="PQR81" s="458"/>
      <c r="PQS81" s="458"/>
      <c r="PQT81" s="458"/>
      <c r="PQU81" s="458"/>
      <c r="PQV81" s="458"/>
      <c r="PQW81" s="458"/>
      <c r="PQX81" s="458"/>
      <c r="PQY81" s="458"/>
      <c r="PQZ81" s="458"/>
      <c r="PRA81" s="458"/>
      <c r="PRB81" s="458"/>
      <c r="PRC81" s="458"/>
      <c r="PRD81" s="458"/>
      <c r="PRE81" s="458"/>
      <c r="PRF81" s="458"/>
      <c r="PRG81" s="458"/>
      <c r="PRH81" s="458"/>
      <c r="PRI81" s="458"/>
      <c r="PRJ81" s="458"/>
      <c r="PRK81" s="458"/>
      <c r="PRL81" s="458"/>
      <c r="PRM81" s="458"/>
      <c r="PRN81" s="458"/>
      <c r="PRO81" s="458"/>
      <c r="PRP81" s="458"/>
      <c r="PRQ81" s="458"/>
      <c r="PRR81" s="458"/>
      <c r="PRS81" s="458"/>
      <c r="PRT81" s="458"/>
      <c r="PRU81" s="458"/>
      <c r="PRV81" s="458"/>
      <c r="PRW81" s="458"/>
      <c r="PRX81" s="458"/>
      <c r="PRY81" s="458"/>
      <c r="PRZ81" s="458"/>
      <c r="PSA81" s="458"/>
      <c r="PSB81" s="458"/>
      <c r="PSC81" s="458"/>
      <c r="PSD81" s="458"/>
      <c r="PSE81" s="458"/>
      <c r="PSF81" s="458"/>
      <c r="PSG81" s="458"/>
      <c r="PSH81" s="458"/>
      <c r="PSI81" s="458"/>
      <c r="PSJ81" s="458"/>
      <c r="PSK81" s="458"/>
      <c r="PSL81" s="458"/>
      <c r="PSM81" s="458"/>
      <c r="PSN81" s="458"/>
      <c r="PSO81" s="458"/>
      <c r="PSP81" s="458"/>
      <c r="PSQ81" s="458"/>
      <c r="PSR81" s="458"/>
      <c r="PSS81" s="458"/>
      <c r="PST81" s="458"/>
      <c r="PSU81" s="458"/>
      <c r="PSV81" s="458"/>
      <c r="PSW81" s="458"/>
      <c r="PSX81" s="458"/>
      <c r="PSY81" s="458"/>
      <c r="PSZ81" s="458"/>
      <c r="PTA81" s="458"/>
      <c r="PTB81" s="458"/>
      <c r="PTC81" s="458"/>
      <c r="PTD81" s="458"/>
      <c r="PTE81" s="458"/>
      <c r="PTF81" s="458"/>
      <c r="PTG81" s="458"/>
      <c r="PTH81" s="458"/>
      <c r="PTI81" s="458"/>
      <c r="PTJ81" s="458"/>
      <c r="PTK81" s="458"/>
      <c r="PTL81" s="458"/>
      <c r="PTM81" s="458"/>
      <c r="PTN81" s="458"/>
      <c r="PTO81" s="458"/>
      <c r="PTP81" s="458"/>
      <c r="PTQ81" s="458"/>
      <c r="PTR81" s="458"/>
      <c r="PTS81" s="458"/>
      <c r="PTT81" s="458"/>
      <c r="PTU81" s="458"/>
      <c r="PTV81" s="458"/>
      <c r="PTW81" s="458"/>
      <c r="PTX81" s="458"/>
      <c r="PTY81" s="458"/>
      <c r="PTZ81" s="458"/>
      <c r="PUA81" s="458"/>
      <c r="PUB81" s="458"/>
      <c r="PUC81" s="458"/>
      <c r="PUD81" s="458"/>
      <c r="PUE81" s="458"/>
      <c r="PUF81" s="458"/>
      <c r="PUG81" s="458"/>
      <c r="PUH81" s="458"/>
      <c r="PUI81" s="458"/>
      <c r="PUJ81" s="458"/>
      <c r="PUK81" s="458"/>
      <c r="PUL81" s="458"/>
      <c r="PUM81" s="458"/>
      <c r="PUN81" s="458"/>
      <c r="PUO81" s="458"/>
      <c r="PUP81" s="458"/>
      <c r="PUQ81" s="458"/>
      <c r="PUR81" s="458"/>
      <c r="PUS81" s="458"/>
      <c r="PUT81" s="458"/>
      <c r="PUU81" s="458"/>
      <c r="PUV81" s="458"/>
      <c r="PUW81" s="458"/>
      <c r="PUX81" s="458"/>
      <c r="PUY81" s="458"/>
      <c r="PUZ81" s="458"/>
      <c r="PVA81" s="458"/>
      <c r="PVB81" s="458"/>
      <c r="PVC81" s="458"/>
      <c r="PVD81" s="458"/>
      <c r="PVE81" s="458"/>
      <c r="PVF81" s="458"/>
      <c r="PVG81" s="458"/>
      <c r="PVH81" s="458"/>
      <c r="PVI81" s="458"/>
      <c r="PVJ81" s="458"/>
      <c r="PVK81" s="458"/>
      <c r="PVL81" s="458"/>
      <c r="PVM81" s="458"/>
      <c r="PVN81" s="458"/>
      <c r="PVO81" s="458"/>
      <c r="PVP81" s="458"/>
      <c r="PVQ81" s="458"/>
      <c r="PVR81" s="458"/>
      <c r="PVS81" s="458"/>
      <c r="PVT81" s="458"/>
      <c r="PVU81" s="458"/>
      <c r="PVV81" s="458"/>
      <c r="PVW81" s="458"/>
      <c r="PVX81" s="458"/>
      <c r="PVY81" s="458"/>
      <c r="PVZ81" s="458"/>
      <c r="PWA81" s="458"/>
      <c r="PWB81" s="458"/>
      <c r="PWC81" s="458"/>
      <c r="PWD81" s="458"/>
      <c r="PWE81" s="458"/>
      <c r="PWF81" s="458"/>
      <c r="PWG81" s="458"/>
      <c r="PWH81" s="458"/>
      <c r="PWI81" s="458"/>
      <c r="PWJ81" s="458"/>
      <c r="PWK81" s="458"/>
      <c r="PWL81" s="458"/>
      <c r="PWM81" s="458"/>
      <c r="PWN81" s="458"/>
      <c r="PWO81" s="458"/>
      <c r="PWP81" s="458"/>
      <c r="PWQ81" s="458"/>
      <c r="PWR81" s="458"/>
      <c r="PWS81" s="458"/>
      <c r="PWT81" s="458"/>
      <c r="PWU81" s="458"/>
      <c r="PWV81" s="458"/>
      <c r="PWW81" s="458"/>
      <c r="PWX81" s="458"/>
      <c r="PWY81" s="458"/>
      <c r="PWZ81" s="458"/>
      <c r="PXA81" s="458"/>
      <c r="PXB81" s="458"/>
      <c r="PXC81" s="458"/>
      <c r="PXD81" s="458"/>
      <c r="PXE81" s="458"/>
      <c r="PXF81" s="458"/>
      <c r="PXG81" s="458"/>
      <c r="PXH81" s="458"/>
      <c r="PXI81" s="458"/>
      <c r="PXJ81" s="458"/>
      <c r="PXK81" s="458"/>
      <c r="PXL81" s="458"/>
      <c r="PXM81" s="458"/>
      <c r="PXN81" s="458"/>
      <c r="PXO81" s="458"/>
      <c r="PXP81" s="458"/>
      <c r="PXQ81" s="458"/>
      <c r="PXR81" s="458"/>
      <c r="PXS81" s="458"/>
      <c r="PXT81" s="458"/>
      <c r="PXU81" s="458"/>
      <c r="PXV81" s="458"/>
      <c r="PXW81" s="458"/>
      <c r="PXX81" s="458"/>
      <c r="PXY81" s="458"/>
      <c r="PXZ81" s="458"/>
      <c r="PYA81" s="458"/>
      <c r="PYB81" s="458"/>
      <c r="PYC81" s="458"/>
      <c r="PYD81" s="458"/>
      <c r="PYE81" s="458"/>
      <c r="PYF81" s="458"/>
      <c r="PYG81" s="458"/>
      <c r="PYH81" s="458"/>
      <c r="PYI81" s="458"/>
      <c r="PYJ81" s="458"/>
      <c r="PYK81" s="458"/>
      <c r="PYL81" s="458"/>
      <c r="PYM81" s="458"/>
      <c r="PYN81" s="458"/>
      <c r="PYO81" s="458"/>
      <c r="PYP81" s="458"/>
      <c r="PYQ81" s="458"/>
      <c r="PYR81" s="458"/>
      <c r="PYS81" s="458"/>
      <c r="PYT81" s="458"/>
      <c r="PYU81" s="458"/>
      <c r="PYV81" s="458"/>
      <c r="PYW81" s="458"/>
      <c r="PYX81" s="458"/>
      <c r="PYY81" s="458"/>
      <c r="PYZ81" s="458"/>
      <c r="PZA81" s="458"/>
      <c r="PZB81" s="458"/>
      <c r="PZC81" s="458"/>
      <c r="PZD81" s="458"/>
      <c r="PZE81" s="458"/>
      <c r="PZF81" s="458"/>
      <c r="PZG81" s="458"/>
      <c r="PZH81" s="458"/>
      <c r="PZI81" s="458"/>
      <c r="PZJ81" s="458"/>
      <c r="PZK81" s="458"/>
      <c r="PZL81" s="458"/>
      <c r="PZM81" s="458"/>
      <c r="PZN81" s="458"/>
      <c r="PZO81" s="458"/>
      <c r="PZP81" s="458"/>
      <c r="PZQ81" s="458"/>
      <c r="PZR81" s="458"/>
      <c r="PZS81" s="458"/>
      <c r="PZT81" s="458"/>
      <c r="PZU81" s="458"/>
      <c r="PZV81" s="458"/>
      <c r="PZW81" s="458"/>
      <c r="PZX81" s="458"/>
      <c r="PZY81" s="458"/>
      <c r="PZZ81" s="458"/>
      <c r="QAA81" s="458"/>
      <c r="QAB81" s="458"/>
      <c r="QAC81" s="458"/>
      <c r="QAD81" s="458"/>
      <c r="QAE81" s="458"/>
      <c r="QAF81" s="458"/>
      <c r="QAG81" s="458"/>
      <c r="QAH81" s="458"/>
      <c r="QAI81" s="458"/>
      <c r="QAJ81" s="458"/>
      <c r="QAK81" s="458"/>
      <c r="QAL81" s="458"/>
      <c r="QAM81" s="458"/>
      <c r="QAN81" s="458"/>
      <c r="QAO81" s="458"/>
      <c r="QAP81" s="458"/>
      <c r="QAQ81" s="458"/>
      <c r="QAR81" s="458"/>
      <c r="QAS81" s="458"/>
      <c r="QAT81" s="458"/>
      <c r="QAU81" s="458"/>
      <c r="QAV81" s="458"/>
      <c r="QAW81" s="458"/>
      <c r="QAX81" s="458"/>
      <c r="QAY81" s="458"/>
      <c r="QAZ81" s="458"/>
      <c r="QBA81" s="458"/>
      <c r="QBB81" s="458"/>
      <c r="QBC81" s="458"/>
      <c r="QBD81" s="458"/>
      <c r="QBE81" s="458"/>
      <c r="QBF81" s="458"/>
      <c r="QBG81" s="458"/>
      <c r="QBH81" s="458"/>
      <c r="QBI81" s="458"/>
      <c r="QBJ81" s="458"/>
      <c r="QBK81" s="458"/>
      <c r="QBL81" s="458"/>
      <c r="QBM81" s="458"/>
      <c r="QBN81" s="458"/>
      <c r="QBO81" s="458"/>
      <c r="QBP81" s="458"/>
      <c r="QBQ81" s="458"/>
      <c r="QBR81" s="458"/>
      <c r="QBS81" s="458"/>
      <c r="QBT81" s="458"/>
      <c r="QBU81" s="458"/>
      <c r="QBV81" s="458"/>
      <c r="QBW81" s="458"/>
      <c r="QBX81" s="458"/>
      <c r="QBY81" s="458"/>
      <c r="QBZ81" s="458"/>
      <c r="QCA81" s="458"/>
      <c r="QCB81" s="458"/>
      <c r="QCC81" s="458"/>
      <c r="QCD81" s="458"/>
      <c r="QCE81" s="458"/>
      <c r="QCF81" s="458"/>
      <c r="QCG81" s="458"/>
      <c r="QCH81" s="458"/>
      <c r="QCI81" s="458"/>
      <c r="QCJ81" s="458"/>
      <c r="QCK81" s="458"/>
      <c r="QCL81" s="458"/>
      <c r="QCM81" s="458"/>
      <c r="QCN81" s="458"/>
      <c r="QCO81" s="458"/>
      <c r="QCP81" s="458"/>
      <c r="QCQ81" s="458"/>
      <c r="QCR81" s="458"/>
      <c r="QCS81" s="458"/>
      <c r="QCT81" s="458"/>
      <c r="QCU81" s="458"/>
      <c r="QCV81" s="458"/>
      <c r="QCW81" s="458"/>
      <c r="QCX81" s="458"/>
      <c r="QCY81" s="458"/>
      <c r="QCZ81" s="458"/>
      <c r="QDA81" s="458"/>
      <c r="QDB81" s="458"/>
      <c r="QDC81" s="458"/>
      <c r="QDD81" s="458"/>
      <c r="QDE81" s="458"/>
      <c r="QDF81" s="458"/>
      <c r="QDG81" s="458"/>
      <c r="QDH81" s="458"/>
      <c r="QDI81" s="458"/>
      <c r="QDJ81" s="458"/>
      <c r="QDK81" s="458"/>
      <c r="QDL81" s="458"/>
      <c r="QDM81" s="458"/>
      <c r="QDN81" s="458"/>
      <c r="QDO81" s="458"/>
      <c r="QDP81" s="458"/>
      <c r="QDQ81" s="458"/>
      <c r="QDR81" s="458"/>
      <c r="QDS81" s="458"/>
      <c r="QDT81" s="458"/>
      <c r="QDU81" s="458"/>
      <c r="QDV81" s="458"/>
      <c r="QDW81" s="458"/>
      <c r="QDX81" s="458"/>
      <c r="QDY81" s="458"/>
      <c r="QDZ81" s="458"/>
      <c r="QEA81" s="458"/>
      <c r="QEB81" s="458"/>
      <c r="QEC81" s="458"/>
      <c r="QED81" s="458"/>
      <c r="QEE81" s="458"/>
      <c r="QEF81" s="458"/>
      <c r="QEG81" s="458"/>
      <c r="QEH81" s="458"/>
      <c r="QEI81" s="458"/>
      <c r="QEJ81" s="458"/>
      <c r="QEK81" s="458"/>
      <c r="QEL81" s="458"/>
      <c r="QEM81" s="458"/>
      <c r="QEN81" s="458"/>
      <c r="QEO81" s="458"/>
      <c r="QEP81" s="458"/>
      <c r="QEQ81" s="458"/>
      <c r="QER81" s="458"/>
      <c r="QES81" s="458"/>
      <c r="QET81" s="458"/>
      <c r="QEU81" s="458"/>
      <c r="QEV81" s="458"/>
      <c r="QEW81" s="458"/>
      <c r="QEX81" s="458"/>
      <c r="QEY81" s="458"/>
      <c r="QEZ81" s="458"/>
      <c r="QFA81" s="458"/>
      <c r="QFB81" s="458"/>
      <c r="QFC81" s="458"/>
      <c r="QFD81" s="458"/>
      <c r="QFE81" s="458"/>
      <c r="QFF81" s="458"/>
      <c r="QFG81" s="458"/>
      <c r="QFH81" s="458"/>
      <c r="QFI81" s="458"/>
      <c r="QFJ81" s="458"/>
      <c r="QFK81" s="458"/>
      <c r="QFL81" s="458"/>
      <c r="QFM81" s="458"/>
      <c r="QFN81" s="458"/>
      <c r="QFO81" s="458"/>
      <c r="QFP81" s="458"/>
      <c r="QFQ81" s="458"/>
      <c r="QFR81" s="458"/>
      <c r="QFS81" s="458"/>
      <c r="QFT81" s="458"/>
      <c r="QFU81" s="458"/>
      <c r="QFV81" s="458"/>
      <c r="QFW81" s="458"/>
      <c r="QFX81" s="458"/>
      <c r="QFY81" s="458"/>
      <c r="QFZ81" s="458"/>
      <c r="QGA81" s="458"/>
      <c r="QGB81" s="458"/>
      <c r="QGC81" s="458"/>
      <c r="QGD81" s="458"/>
      <c r="QGE81" s="458"/>
      <c r="QGF81" s="458"/>
      <c r="QGG81" s="458"/>
      <c r="QGH81" s="458"/>
      <c r="QGI81" s="458"/>
      <c r="QGJ81" s="458"/>
      <c r="QGK81" s="458"/>
      <c r="QGL81" s="458"/>
      <c r="QGM81" s="458"/>
      <c r="QGN81" s="458"/>
      <c r="QGO81" s="458"/>
      <c r="QGP81" s="458"/>
      <c r="QGQ81" s="458"/>
      <c r="QGR81" s="458"/>
      <c r="QGS81" s="458"/>
      <c r="QGT81" s="458"/>
      <c r="QGU81" s="458"/>
      <c r="QGV81" s="458"/>
      <c r="QGW81" s="458"/>
      <c r="QGX81" s="458"/>
      <c r="QGY81" s="458"/>
      <c r="QGZ81" s="458"/>
      <c r="QHA81" s="458"/>
      <c r="QHB81" s="458"/>
      <c r="QHC81" s="458"/>
      <c r="QHD81" s="458"/>
      <c r="QHE81" s="458"/>
      <c r="QHF81" s="458"/>
      <c r="QHG81" s="458"/>
      <c r="QHH81" s="458"/>
      <c r="QHI81" s="458"/>
      <c r="QHJ81" s="458"/>
      <c r="QHK81" s="458"/>
      <c r="QHL81" s="458"/>
      <c r="QHM81" s="458"/>
      <c r="QHN81" s="458"/>
      <c r="QHO81" s="458"/>
      <c r="QHP81" s="458"/>
      <c r="QHQ81" s="458"/>
      <c r="QHR81" s="458"/>
      <c r="QHS81" s="458"/>
      <c r="QHT81" s="458"/>
      <c r="QHU81" s="458"/>
      <c r="QHV81" s="458"/>
      <c r="QHW81" s="458"/>
      <c r="QHX81" s="458"/>
      <c r="QHY81" s="458"/>
      <c r="QHZ81" s="458"/>
      <c r="QIA81" s="458"/>
      <c r="QIB81" s="458"/>
      <c r="QIC81" s="458"/>
      <c r="QID81" s="458"/>
      <c r="QIE81" s="458"/>
      <c r="QIF81" s="458"/>
      <c r="QIG81" s="458"/>
      <c r="QIH81" s="458"/>
      <c r="QII81" s="458"/>
      <c r="QIJ81" s="458"/>
      <c r="QIK81" s="458"/>
      <c r="QIL81" s="458"/>
      <c r="QIM81" s="458"/>
      <c r="QIN81" s="458"/>
      <c r="QIO81" s="458"/>
      <c r="QIP81" s="458"/>
      <c r="QIQ81" s="458"/>
      <c r="QIR81" s="458"/>
      <c r="QIS81" s="458"/>
      <c r="QIT81" s="458"/>
      <c r="QIU81" s="458"/>
      <c r="QIV81" s="458"/>
      <c r="QIW81" s="458"/>
      <c r="QIX81" s="458"/>
      <c r="QIY81" s="458"/>
      <c r="QIZ81" s="458"/>
      <c r="QJA81" s="458"/>
      <c r="QJB81" s="458"/>
      <c r="QJC81" s="458"/>
      <c r="QJD81" s="458"/>
      <c r="QJE81" s="458"/>
      <c r="QJF81" s="458"/>
      <c r="QJG81" s="458"/>
      <c r="QJH81" s="458"/>
      <c r="QJI81" s="458"/>
      <c r="QJJ81" s="458"/>
      <c r="QJK81" s="458"/>
      <c r="QJL81" s="458"/>
      <c r="QJM81" s="458"/>
      <c r="QJN81" s="458"/>
      <c r="QJO81" s="458"/>
      <c r="QJP81" s="458"/>
      <c r="QJQ81" s="458"/>
      <c r="QJR81" s="458"/>
      <c r="QJS81" s="458"/>
      <c r="QJT81" s="458"/>
      <c r="QJU81" s="458"/>
      <c r="QJV81" s="458"/>
      <c r="QJW81" s="458"/>
      <c r="QJX81" s="458"/>
      <c r="QJY81" s="458"/>
      <c r="QJZ81" s="458"/>
      <c r="QKA81" s="458"/>
      <c r="QKB81" s="458"/>
      <c r="QKC81" s="458"/>
      <c r="QKD81" s="458"/>
      <c r="QKE81" s="458"/>
      <c r="QKF81" s="458"/>
      <c r="QKG81" s="458"/>
      <c r="QKH81" s="458"/>
      <c r="QKI81" s="458"/>
      <c r="QKJ81" s="458"/>
      <c r="QKK81" s="458"/>
      <c r="QKL81" s="458"/>
      <c r="QKM81" s="458"/>
      <c r="QKN81" s="458"/>
      <c r="QKO81" s="458"/>
      <c r="QKP81" s="458"/>
      <c r="QKQ81" s="458"/>
      <c r="QKR81" s="458"/>
      <c r="QKS81" s="458"/>
      <c r="QKT81" s="458"/>
      <c r="QKU81" s="458"/>
      <c r="QKV81" s="458"/>
      <c r="QKW81" s="458"/>
      <c r="QKX81" s="458"/>
      <c r="QKY81" s="458"/>
      <c r="QKZ81" s="458"/>
      <c r="QLA81" s="458"/>
      <c r="QLB81" s="458"/>
      <c r="QLC81" s="458"/>
      <c r="QLD81" s="458"/>
      <c r="QLE81" s="458"/>
      <c r="QLF81" s="458"/>
      <c r="QLG81" s="458"/>
      <c r="QLH81" s="458"/>
      <c r="QLI81" s="458"/>
      <c r="QLJ81" s="458"/>
      <c r="QLK81" s="458"/>
      <c r="QLL81" s="458"/>
      <c r="QLM81" s="458"/>
      <c r="QLN81" s="458"/>
      <c r="QLO81" s="458"/>
      <c r="QLP81" s="458"/>
      <c r="QLQ81" s="458"/>
      <c r="QLR81" s="458"/>
      <c r="QLS81" s="458"/>
      <c r="QLT81" s="458"/>
      <c r="QLU81" s="458"/>
      <c r="QLV81" s="458"/>
      <c r="QLW81" s="458"/>
      <c r="QLX81" s="458"/>
      <c r="QLY81" s="458"/>
      <c r="QLZ81" s="458"/>
      <c r="QMA81" s="458"/>
      <c r="QMB81" s="458"/>
      <c r="QMC81" s="458"/>
      <c r="QMD81" s="458"/>
      <c r="QME81" s="458"/>
      <c r="QMF81" s="458"/>
      <c r="QMG81" s="458"/>
      <c r="QMH81" s="458"/>
      <c r="QMI81" s="458"/>
      <c r="QMJ81" s="458"/>
      <c r="QMK81" s="458"/>
      <c r="QML81" s="458"/>
      <c r="QMM81" s="458"/>
      <c r="QMN81" s="458"/>
      <c r="QMO81" s="458"/>
      <c r="QMP81" s="458"/>
      <c r="QMQ81" s="458"/>
      <c r="QMR81" s="458"/>
      <c r="QMS81" s="458"/>
      <c r="QMT81" s="458"/>
      <c r="QMU81" s="458"/>
      <c r="QMV81" s="458"/>
      <c r="QMW81" s="458"/>
      <c r="QMX81" s="458"/>
      <c r="QMY81" s="458"/>
      <c r="QMZ81" s="458"/>
      <c r="QNA81" s="458"/>
      <c r="QNB81" s="458"/>
      <c r="QNC81" s="458"/>
      <c r="QND81" s="458"/>
      <c r="QNE81" s="458"/>
      <c r="QNF81" s="458"/>
      <c r="QNG81" s="458"/>
      <c r="QNH81" s="458"/>
      <c r="QNI81" s="458"/>
      <c r="QNJ81" s="458"/>
      <c r="QNK81" s="458"/>
      <c r="QNL81" s="458"/>
      <c r="QNM81" s="458"/>
      <c r="QNN81" s="458"/>
      <c r="QNO81" s="458"/>
      <c r="QNP81" s="458"/>
      <c r="QNQ81" s="458"/>
      <c r="QNR81" s="458"/>
      <c r="QNS81" s="458"/>
      <c r="QNT81" s="458"/>
      <c r="QNU81" s="458"/>
      <c r="QNV81" s="458"/>
      <c r="QNW81" s="458"/>
      <c r="QNX81" s="458"/>
      <c r="QNY81" s="458"/>
      <c r="QNZ81" s="458"/>
      <c r="QOA81" s="458"/>
      <c r="QOB81" s="458"/>
      <c r="QOC81" s="458"/>
      <c r="QOD81" s="458"/>
      <c r="QOE81" s="458"/>
      <c r="QOF81" s="458"/>
      <c r="QOG81" s="458"/>
      <c r="QOH81" s="458"/>
      <c r="QOI81" s="458"/>
      <c r="QOJ81" s="458"/>
      <c r="QOK81" s="458"/>
      <c r="QOL81" s="458"/>
      <c r="QOM81" s="458"/>
      <c r="QON81" s="458"/>
      <c r="QOO81" s="458"/>
      <c r="QOP81" s="458"/>
      <c r="QOQ81" s="458"/>
      <c r="QOR81" s="458"/>
      <c r="QOS81" s="458"/>
      <c r="QOT81" s="458"/>
      <c r="QOU81" s="458"/>
      <c r="QOV81" s="458"/>
      <c r="QOW81" s="458"/>
      <c r="QOX81" s="458"/>
      <c r="QOY81" s="458"/>
      <c r="QOZ81" s="458"/>
      <c r="QPA81" s="458"/>
      <c r="QPB81" s="458"/>
      <c r="QPC81" s="458"/>
      <c r="QPD81" s="458"/>
      <c r="QPE81" s="458"/>
      <c r="QPF81" s="458"/>
      <c r="QPG81" s="458"/>
      <c r="QPH81" s="458"/>
      <c r="QPI81" s="458"/>
      <c r="QPJ81" s="458"/>
      <c r="QPK81" s="458"/>
      <c r="QPL81" s="458"/>
      <c r="QPM81" s="458"/>
      <c r="QPN81" s="458"/>
      <c r="QPO81" s="458"/>
      <c r="QPP81" s="458"/>
      <c r="QPQ81" s="458"/>
      <c r="QPR81" s="458"/>
      <c r="QPS81" s="458"/>
      <c r="QPT81" s="458"/>
      <c r="QPU81" s="458"/>
      <c r="QPV81" s="458"/>
      <c r="QPW81" s="458"/>
      <c r="QPX81" s="458"/>
      <c r="QPY81" s="458"/>
      <c r="QPZ81" s="458"/>
      <c r="QQA81" s="458"/>
      <c r="QQB81" s="458"/>
      <c r="QQC81" s="458"/>
      <c r="QQD81" s="458"/>
      <c r="QQE81" s="458"/>
      <c r="QQF81" s="458"/>
      <c r="QQG81" s="458"/>
      <c r="QQH81" s="458"/>
      <c r="QQI81" s="458"/>
      <c r="QQJ81" s="458"/>
      <c r="QQK81" s="458"/>
      <c r="QQL81" s="458"/>
      <c r="QQM81" s="458"/>
      <c r="QQN81" s="458"/>
      <c r="QQO81" s="458"/>
      <c r="QQP81" s="458"/>
      <c r="QQQ81" s="458"/>
      <c r="QQR81" s="458"/>
      <c r="QQS81" s="458"/>
      <c r="QQT81" s="458"/>
      <c r="QQU81" s="458"/>
      <c r="QQV81" s="458"/>
      <c r="QQW81" s="458"/>
      <c r="QQX81" s="458"/>
      <c r="QQY81" s="458"/>
      <c r="QQZ81" s="458"/>
      <c r="QRA81" s="458"/>
      <c r="QRB81" s="458"/>
      <c r="QRC81" s="458"/>
      <c r="QRD81" s="458"/>
      <c r="QRE81" s="458"/>
      <c r="QRF81" s="458"/>
      <c r="QRG81" s="458"/>
      <c r="QRH81" s="458"/>
      <c r="QRI81" s="458"/>
      <c r="QRJ81" s="458"/>
      <c r="QRK81" s="458"/>
      <c r="QRL81" s="458"/>
      <c r="QRM81" s="458"/>
      <c r="QRN81" s="458"/>
      <c r="QRO81" s="458"/>
      <c r="QRP81" s="458"/>
      <c r="QRQ81" s="458"/>
      <c r="QRR81" s="458"/>
      <c r="QRS81" s="458"/>
      <c r="QRT81" s="458"/>
      <c r="QRU81" s="458"/>
      <c r="QRV81" s="458"/>
      <c r="QRW81" s="458"/>
      <c r="QRX81" s="458"/>
      <c r="QRY81" s="458"/>
      <c r="QRZ81" s="458"/>
      <c r="QSA81" s="458"/>
      <c r="QSB81" s="458"/>
      <c r="QSC81" s="458"/>
      <c r="QSD81" s="458"/>
      <c r="QSE81" s="458"/>
      <c r="QSF81" s="458"/>
      <c r="QSG81" s="458"/>
      <c r="QSH81" s="458"/>
      <c r="QSI81" s="458"/>
      <c r="QSJ81" s="458"/>
      <c r="QSK81" s="458"/>
      <c r="QSL81" s="458"/>
      <c r="QSM81" s="458"/>
      <c r="QSN81" s="458"/>
      <c r="QSO81" s="458"/>
      <c r="QSP81" s="458"/>
      <c r="QSQ81" s="458"/>
      <c r="QSR81" s="458"/>
      <c r="QSS81" s="458"/>
      <c r="QST81" s="458"/>
      <c r="QSU81" s="458"/>
      <c r="QSV81" s="458"/>
      <c r="QSW81" s="458"/>
      <c r="QSX81" s="458"/>
      <c r="QSY81" s="458"/>
      <c r="QSZ81" s="458"/>
      <c r="QTA81" s="458"/>
      <c r="QTB81" s="458"/>
      <c r="QTC81" s="458"/>
      <c r="QTD81" s="458"/>
      <c r="QTE81" s="458"/>
      <c r="QTF81" s="458"/>
      <c r="QTG81" s="458"/>
      <c r="QTH81" s="458"/>
      <c r="QTI81" s="458"/>
      <c r="QTJ81" s="458"/>
      <c r="QTK81" s="458"/>
      <c r="QTL81" s="458"/>
      <c r="QTM81" s="458"/>
      <c r="QTN81" s="458"/>
      <c r="QTO81" s="458"/>
      <c r="QTP81" s="458"/>
      <c r="QTQ81" s="458"/>
      <c r="QTR81" s="458"/>
      <c r="QTS81" s="458"/>
      <c r="QTT81" s="458"/>
      <c r="QTU81" s="458"/>
      <c r="QTV81" s="458"/>
      <c r="QTW81" s="458"/>
      <c r="QTX81" s="458"/>
      <c r="QTY81" s="458"/>
      <c r="QTZ81" s="458"/>
      <c r="QUA81" s="458"/>
      <c r="QUB81" s="458"/>
      <c r="QUC81" s="458"/>
      <c r="QUD81" s="458"/>
      <c r="QUE81" s="458"/>
      <c r="QUF81" s="458"/>
      <c r="QUG81" s="458"/>
      <c r="QUH81" s="458"/>
      <c r="QUI81" s="458"/>
      <c r="QUJ81" s="458"/>
      <c r="QUK81" s="458"/>
      <c r="QUL81" s="458"/>
      <c r="QUM81" s="458"/>
      <c r="QUN81" s="458"/>
      <c r="QUO81" s="458"/>
      <c r="QUP81" s="458"/>
      <c r="QUQ81" s="458"/>
      <c r="QUR81" s="458"/>
      <c r="QUS81" s="458"/>
      <c r="QUT81" s="458"/>
      <c r="QUU81" s="458"/>
      <c r="QUV81" s="458"/>
      <c r="QUW81" s="458"/>
      <c r="QUX81" s="458"/>
      <c r="QUY81" s="458"/>
      <c r="QUZ81" s="458"/>
      <c r="QVA81" s="458"/>
      <c r="QVB81" s="458"/>
      <c r="QVC81" s="458"/>
      <c r="QVD81" s="458"/>
      <c r="QVE81" s="458"/>
      <c r="QVF81" s="458"/>
      <c r="QVG81" s="458"/>
      <c r="QVH81" s="458"/>
      <c r="QVI81" s="458"/>
      <c r="QVJ81" s="458"/>
      <c r="QVK81" s="458"/>
      <c r="QVL81" s="458"/>
      <c r="QVM81" s="458"/>
      <c r="QVN81" s="458"/>
      <c r="QVO81" s="458"/>
      <c r="QVP81" s="458"/>
      <c r="QVQ81" s="458"/>
      <c r="QVR81" s="458"/>
      <c r="QVS81" s="458"/>
      <c r="QVT81" s="458"/>
      <c r="QVU81" s="458"/>
      <c r="QVV81" s="458"/>
      <c r="QVW81" s="458"/>
      <c r="QVX81" s="458"/>
      <c r="QVY81" s="458"/>
      <c r="QVZ81" s="458"/>
      <c r="QWA81" s="458"/>
      <c r="QWB81" s="458"/>
      <c r="QWC81" s="458"/>
      <c r="QWD81" s="458"/>
      <c r="QWE81" s="458"/>
      <c r="QWF81" s="458"/>
      <c r="QWG81" s="458"/>
      <c r="QWH81" s="458"/>
      <c r="QWI81" s="458"/>
      <c r="QWJ81" s="458"/>
      <c r="QWK81" s="458"/>
      <c r="QWL81" s="458"/>
      <c r="QWM81" s="458"/>
      <c r="QWN81" s="458"/>
      <c r="QWO81" s="458"/>
      <c r="QWP81" s="458"/>
      <c r="QWQ81" s="458"/>
      <c r="QWR81" s="458"/>
      <c r="QWS81" s="458"/>
      <c r="QWT81" s="458"/>
      <c r="QWU81" s="458"/>
      <c r="QWV81" s="458"/>
      <c r="QWW81" s="458"/>
      <c r="QWX81" s="458"/>
      <c r="QWY81" s="458"/>
      <c r="QWZ81" s="458"/>
      <c r="QXA81" s="458"/>
      <c r="QXB81" s="458"/>
      <c r="QXC81" s="458"/>
      <c r="QXD81" s="458"/>
      <c r="QXE81" s="458"/>
      <c r="QXF81" s="458"/>
      <c r="QXG81" s="458"/>
      <c r="QXH81" s="458"/>
      <c r="QXI81" s="458"/>
      <c r="QXJ81" s="458"/>
      <c r="QXK81" s="458"/>
      <c r="QXL81" s="458"/>
      <c r="QXM81" s="458"/>
      <c r="QXN81" s="458"/>
      <c r="QXO81" s="458"/>
      <c r="QXP81" s="458"/>
      <c r="QXQ81" s="458"/>
      <c r="QXR81" s="458"/>
      <c r="QXS81" s="458"/>
      <c r="QXT81" s="458"/>
      <c r="QXU81" s="458"/>
      <c r="QXV81" s="458"/>
      <c r="QXW81" s="458"/>
      <c r="QXX81" s="458"/>
      <c r="QXY81" s="458"/>
      <c r="QXZ81" s="458"/>
      <c r="QYA81" s="458"/>
      <c r="QYB81" s="458"/>
      <c r="QYC81" s="458"/>
      <c r="QYD81" s="458"/>
      <c r="QYE81" s="458"/>
      <c r="QYF81" s="458"/>
      <c r="QYG81" s="458"/>
      <c r="QYH81" s="458"/>
      <c r="QYI81" s="458"/>
      <c r="QYJ81" s="458"/>
      <c r="QYK81" s="458"/>
      <c r="QYL81" s="458"/>
      <c r="QYM81" s="458"/>
      <c r="QYN81" s="458"/>
      <c r="QYO81" s="458"/>
      <c r="QYP81" s="458"/>
      <c r="QYQ81" s="458"/>
      <c r="QYR81" s="458"/>
      <c r="QYS81" s="458"/>
      <c r="QYT81" s="458"/>
      <c r="QYU81" s="458"/>
      <c r="QYV81" s="458"/>
      <c r="QYW81" s="458"/>
      <c r="QYX81" s="458"/>
      <c r="QYY81" s="458"/>
      <c r="QYZ81" s="458"/>
      <c r="QZA81" s="458"/>
      <c r="QZB81" s="458"/>
      <c r="QZC81" s="458"/>
      <c r="QZD81" s="458"/>
      <c r="QZE81" s="458"/>
      <c r="QZF81" s="458"/>
      <c r="QZG81" s="458"/>
      <c r="QZH81" s="458"/>
      <c r="QZI81" s="458"/>
      <c r="QZJ81" s="458"/>
      <c r="QZK81" s="458"/>
      <c r="QZL81" s="458"/>
      <c r="QZM81" s="458"/>
      <c r="QZN81" s="458"/>
      <c r="QZO81" s="458"/>
      <c r="QZP81" s="458"/>
      <c r="QZQ81" s="458"/>
      <c r="QZR81" s="458"/>
      <c r="QZS81" s="458"/>
      <c r="QZT81" s="458"/>
      <c r="QZU81" s="458"/>
      <c r="QZV81" s="458"/>
      <c r="QZW81" s="458"/>
      <c r="QZX81" s="458"/>
      <c r="QZY81" s="458"/>
      <c r="QZZ81" s="458"/>
      <c r="RAA81" s="458"/>
      <c r="RAB81" s="458"/>
      <c r="RAC81" s="458"/>
      <c r="RAD81" s="458"/>
      <c r="RAE81" s="458"/>
      <c r="RAF81" s="458"/>
      <c r="RAG81" s="458"/>
      <c r="RAH81" s="458"/>
      <c r="RAI81" s="458"/>
      <c r="RAJ81" s="458"/>
      <c r="RAK81" s="458"/>
      <c r="RAL81" s="458"/>
      <c r="RAM81" s="458"/>
      <c r="RAN81" s="458"/>
      <c r="RAO81" s="458"/>
      <c r="RAP81" s="458"/>
      <c r="RAQ81" s="458"/>
      <c r="RAR81" s="458"/>
      <c r="RAS81" s="458"/>
      <c r="RAT81" s="458"/>
      <c r="RAU81" s="458"/>
      <c r="RAV81" s="458"/>
      <c r="RAW81" s="458"/>
      <c r="RAX81" s="458"/>
      <c r="RAY81" s="458"/>
      <c r="RAZ81" s="458"/>
      <c r="RBA81" s="458"/>
      <c r="RBB81" s="458"/>
      <c r="RBC81" s="458"/>
      <c r="RBD81" s="458"/>
      <c r="RBE81" s="458"/>
      <c r="RBF81" s="458"/>
      <c r="RBG81" s="458"/>
      <c r="RBH81" s="458"/>
      <c r="RBI81" s="458"/>
      <c r="RBJ81" s="458"/>
      <c r="RBK81" s="458"/>
      <c r="RBL81" s="458"/>
      <c r="RBM81" s="458"/>
      <c r="RBN81" s="458"/>
      <c r="RBO81" s="458"/>
      <c r="RBP81" s="458"/>
      <c r="RBQ81" s="458"/>
      <c r="RBR81" s="458"/>
      <c r="RBS81" s="458"/>
      <c r="RBT81" s="458"/>
      <c r="RBU81" s="458"/>
      <c r="RBV81" s="458"/>
      <c r="RBW81" s="458"/>
      <c r="RBX81" s="458"/>
      <c r="RBY81" s="458"/>
      <c r="RBZ81" s="458"/>
      <c r="RCA81" s="458"/>
      <c r="RCB81" s="458"/>
      <c r="RCC81" s="458"/>
      <c r="RCD81" s="458"/>
      <c r="RCE81" s="458"/>
      <c r="RCF81" s="458"/>
      <c r="RCG81" s="458"/>
      <c r="RCH81" s="458"/>
      <c r="RCI81" s="458"/>
      <c r="RCJ81" s="458"/>
      <c r="RCK81" s="458"/>
      <c r="RCL81" s="458"/>
      <c r="RCM81" s="458"/>
      <c r="RCN81" s="458"/>
      <c r="RCO81" s="458"/>
      <c r="RCP81" s="458"/>
      <c r="RCQ81" s="458"/>
      <c r="RCR81" s="458"/>
      <c r="RCS81" s="458"/>
      <c r="RCT81" s="458"/>
      <c r="RCU81" s="458"/>
      <c r="RCV81" s="458"/>
      <c r="RCW81" s="458"/>
      <c r="RCX81" s="458"/>
      <c r="RCY81" s="458"/>
      <c r="RCZ81" s="458"/>
      <c r="RDA81" s="458"/>
      <c r="RDB81" s="458"/>
      <c r="RDC81" s="458"/>
      <c r="RDD81" s="458"/>
      <c r="RDE81" s="458"/>
      <c r="RDF81" s="458"/>
      <c r="RDG81" s="458"/>
      <c r="RDH81" s="458"/>
      <c r="RDI81" s="458"/>
      <c r="RDJ81" s="458"/>
      <c r="RDK81" s="458"/>
      <c r="RDL81" s="458"/>
      <c r="RDM81" s="458"/>
      <c r="RDN81" s="458"/>
      <c r="RDO81" s="458"/>
      <c r="RDP81" s="458"/>
      <c r="RDQ81" s="458"/>
      <c r="RDR81" s="458"/>
      <c r="RDS81" s="458"/>
      <c r="RDT81" s="458"/>
      <c r="RDU81" s="458"/>
      <c r="RDV81" s="458"/>
      <c r="RDW81" s="458"/>
      <c r="RDX81" s="458"/>
      <c r="RDY81" s="458"/>
      <c r="RDZ81" s="458"/>
      <c r="REA81" s="458"/>
      <c r="REB81" s="458"/>
      <c r="REC81" s="458"/>
      <c r="RED81" s="458"/>
      <c r="REE81" s="458"/>
      <c r="REF81" s="458"/>
      <c r="REG81" s="458"/>
      <c r="REH81" s="458"/>
      <c r="REI81" s="458"/>
      <c r="REJ81" s="458"/>
      <c r="REK81" s="458"/>
      <c r="REL81" s="458"/>
      <c r="REM81" s="458"/>
      <c r="REN81" s="458"/>
      <c r="REO81" s="458"/>
      <c r="REP81" s="458"/>
      <c r="REQ81" s="458"/>
      <c r="RER81" s="458"/>
      <c r="RES81" s="458"/>
      <c r="RET81" s="458"/>
      <c r="REU81" s="458"/>
      <c r="REV81" s="458"/>
      <c r="REW81" s="458"/>
      <c r="REX81" s="458"/>
      <c r="REY81" s="458"/>
      <c r="REZ81" s="458"/>
      <c r="RFA81" s="458"/>
      <c r="RFB81" s="458"/>
      <c r="RFC81" s="458"/>
      <c r="RFD81" s="458"/>
      <c r="RFE81" s="458"/>
      <c r="RFF81" s="458"/>
      <c r="RFG81" s="458"/>
      <c r="RFH81" s="458"/>
      <c r="RFI81" s="458"/>
      <c r="RFJ81" s="458"/>
      <c r="RFK81" s="458"/>
      <c r="RFL81" s="458"/>
      <c r="RFM81" s="458"/>
      <c r="RFN81" s="458"/>
      <c r="RFO81" s="458"/>
      <c r="RFP81" s="458"/>
      <c r="RFQ81" s="458"/>
      <c r="RFR81" s="458"/>
      <c r="RFS81" s="458"/>
      <c r="RFT81" s="458"/>
      <c r="RFU81" s="458"/>
      <c r="RFV81" s="458"/>
      <c r="RFW81" s="458"/>
      <c r="RFX81" s="458"/>
      <c r="RFY81" s="458"/>
      <c r="RFZ81" s="458"/>
      <c r="RGA81" s="458"/>
      <c r="RGB81" s="458"/>
      <c r="RGC81" s="458"/>
      <c r="RGD81" s="458"/>
      <c r="RGE81" s="458"/>
      <c r="RGF81" s="458"/>
      <c r="RGG81" s="458"/>
      <c r="RGH81" s="458"/>
      <c r="RGI81" s="458"/>
      <c r="RGJ81" s="458"/>
      <c r="RGK81" s="458"/>
      <c r="RGL81" s="458"/>
      <c r="RGM81" s="458"/>
      <c r="RGN81" s="458"/>
      <c r="RGO81" s="458"/>
      <c r="RGP81" s="458"/>
      <c r="RGQ81" s="458"/>
      <c r="RGR81" s="458"/>
      <c r="RGS81" s="458"/>
      <c r="RGT81" s="458"/>
      <c r="RGU81" s="458"/>
      <c r="RGV81" s="458"/>
      <c r="RGW81" s="458"/>
      <c r="RGX81" s="458"/>
      <c r="RGY81" s="458"/>
      <c r="RGZ81" s="458"/>
      <c r="RHA81" s="458"/>
      <c r="RHB81" s="458"/>
      <c r="RHC81" s="458"/>
      <c r="RHD81" s="458"/>
      <c r="RHE81" s="458"/>
      <c r="RHF81" s="458"/>
      <c r="RHG81" s="458"/>
      <c r="RHH81" s="458"/>
      <c r="RHI81" s="458"/>
      <c r="RHJ81" s="458"/>
      <c r="RHK81" s="458"/>
      <c r="RHL81" s="458"/>
      <c r="RHM81" s="458"/>
      <c r="RHN81" s="458"/>
      <c r="RHO81" s="458"/>
      <c r="RHP81" s="458"/>
      <c r="RHQ81" s="458"/>
      <c r="RHR81" s="458"/>
      <c r="RHS81" s="458"/>
      <c r="RHT81" s="458"/>
      <c r="RHU81" s="458"/>
      <c r="RHV81" s="458"/>
      <c r="RHW81" s="458"/>
      <c r="RHX81" s="458"/>
      <c r="RHY81" s="458"/>
      <c r="RHZ81" s="458"/>
      <c r="RIA81" s="458"/>
      <c r="RIB81" s="458"/>
      <c r="RIC81" s="458"/>
      <c r="RID81" s="458"/>
      <c r="RIE81" s="458"/>
      <c r="RIF81" s="458"/>
      <c r="RIG81" s="458"/>
      <c r="RIH81" s="458"/>
      <c r="RII81" s="458"/>
      <c r="RIJ81" s="458"/>
      <c r="RIK81" s="458"/>
      <c r="RIL81" s="458"/>
      <c r="RIM81" s="458"/>
      <c r="RIN81" s="458"/>
      <c r="RIO81" s="458"/>
      <c r="RIP81" s="458"/>
      <c r="RIQ81" s="458"/>
      <c r="RIR81" s="458"/>
      <c r="RIS81" s="458"/>
      <c r="RIT81" s="458"/>
      <c r="RIU81" s="458"/>
      <c r="RIV81" s="458"/>
      <c r="RIW81" s="458"/>
      <c r="RIX81" s="458"/>
      <c r="RIY81" s="458"/>
      <c r="RIZ81" s="458"/>
      <c r="RJA81" s="458"/>
      <c r="RJB81" s="458"/>
      <c r="RJC81" s="458"/>
      <c r="RJD81" s="458"/>
      <c r="RJE81" s="458"/>
      <c r="RJF81" s="458"/>
      <c r="RJG81" s="458"/>
      <c r="RJH81" s="458"/>
      <c r="RJI81" s="458"/>
      <c r="RJJ81" s="458"/>
      <c r="RJK81" s="458"/>
      <c r="RJL81" s="458"/>
      <c r="RJM81" s="458"/>
      <c r="RJN81" s="458"/>
      <c r="RJO81" s="458"/>
      <c r="RJP81" s="458"/>
      <c r="RJQ81" s="458"/>
      <c r="RJR81" s="458"/>
      <c r="RJS81" s="458"/>
      <c r="RJT81" s="458"/>
      <c r="RJU81" s="458"/>
      <c r="RJV81" s="458"/>
      <c r="RJW81" s="458"/>
      <c r="RJX81" s="458"/>
      <c r="RJY81" s="458"/>
      <c r="RJZ81" s="458"/>
      <c r="RKA81" s="458"/>
      <c r="RKB81" s="458"/>
      <c r="RKC81" s="458"/>
      <c r="RKD81" s="458"/>
      <c r="RKE81" s="458"/>
      <c r="RKF81" s="458"/>
      <c r="RKG81" s="458"/>
      <c r="RKH81" s="458"/>
      <c r="RKI81" s="458"/>
      <c r="RKJ81" s="458"/>
      <c r="RKK81" s="458"/>
      <c r="RKL81" s="458"/>
      <c r="RKM81" s="458"/>
      <c r="RKN81" s="458"/>
      <c r="RKO81" s="458"/>
      <c r="RKP81" s="458"/>
      <c r="RKQ81" s="458"/>
      <c r="RKR81" s="458"/>
      <c r="RKS81" s="458"/>
      <c r="RKT81" s="458"/>
      <c r="RKU81" s="458"/>
      <c r="RKV81" s="458"/>
      <c r="RKW81" s="458"/>
      <c r="RKX81" s="458"/>
      <c r="RKY81" s="458"/>
      <c r="RKZ81" s="458"/>
      <c r="RLA81" s="458"/>
      <c r="RLB81" s="458"/>
      <c r="RLC81" s="458"/>
      <c r="RLD81" s="458"/>
      <c r="RLE81" s="458"/>
      <c r="RLF81" s="458"/>
      <c r="RLG81" s="458"/>
      <c r="RLH81" s="458"/>
      <c r="RLI81" s="458"/>
      <c r="RLJ81" s="458"/>
      <c r="RLK81" s="458"/>
      <c r="RLL81" s="458"/>
      <c r="RLM81" s="458"/>
      <c r="RLN81" s="458"/>
      <c r="RLO81" s="458"/>
      <c r="RLP81" s="458"/>
      <c r="RLQ81" s="458"/>
      <c r="RLR81" s="458"/>
      <c r="RLS81" s="458"/>
      <c r="RLT81" s="458"/>
      <c r="RLU81" s="458"/>
      <c r="RLV81" s="458"/>
      <c r="RLW81" s="458"/>
      <c r="RLX81" s="458"/>
      <c r="RLY81" s="458"/>
      <c r="RLZ81" s="458"/>
      <c r="RMA81" s="458"/>
      <c r="RMB81" s="458"/>
      <c r="RMC81" s="458"/>
      <c r="RMD81" s="458"/>
      <c r="RME81" s="458"/>
      <c r="RMF81" s="458"/>
      <c r="RMG81" s="458"/>
      <c r="RMH81" s="458"/>
      <c r="RMI81" s="458"/>
      <c r="RMJ81" s="458"/>
      <c r="RMK81" s="458"/>
      <c r="RML81" s="458"/>
      <c r="RMM81" s="458"/>
      <c r="RMN81" s="458"/>
      <c r="RMO81" s="458"/>
      <c r="RMP81" s="458"/>
      <c r="RMQ81" s="458"/>
      <c r="RMR81" s="458"/>
      <c r="RMS81" s="458"/>
      <c r="RMT81" s="458"/>
      <c r="RMU81" s="458"/>
      <c r="RMV81" s="458"/>
      <c r="RMW81" s="458"/>
      <c r="RMX81" s="458"/>
      <c r="RMY81" s="458"/>
      <c r="RMZ81" s="458"/>
      <c r="RNA81" s="458"/>
      <c r="RNB81" s="458"/>
      <c r="RNC81" s="458"/>
      <c r="RND81" s="458"/>
      <c r="RNE81" s="458"/>
      <c r="RNF81" s="458"/>
      <c r="RNG81" s="458"/>
      <c r="RNH81" s="458"/>
      <c r="RNI81" s="458"/>
      <c r="RNJ81" s="458"/>
      <c r="RNK81" s="458"/>
      <c r="RNL81" s="458"/>
      <c r="RNM81" s="458"/>
      <c r="RNN81" s="458"/>
      <c r="RNO81" s="458"/>
      <c r="RNP81" s="458"/>
      <c r="RNQ81" s="458"/>
      <c r="RNR81" s="458"/>
      <c r="RNS81" s="458"/>
      <c r="RNT81" s="458"/>
      <c r="RNU81" s="458"/>
      <c r="RNV81" s="458"/>
      <c r="RNW81" s="458"/>
      <c r="RNX81" s="458"/>
      <c r="RNY81" s="458"/>
      <c r="RNZ81" s="458"/>
      <c r="ROA81" s="458"/>
      <c r="ROB81" s="458"/>
      <c r="ROC81" s="458"/>
      <c r="ROD81" s="458"/>
      <c r="ROE81" s="458"/>
      <c r="ROF81" s="458"/>
      <c r="ROG81" s="458"/>
      <c r="ROH81" s="458"/>
      <c r="ROI81" s="458"/>
      <c r="ROJ81" s="458"/>
      <c r="ROK81" s="458"/>
      <c r="ROL81" s="458"/>
      <c r="ROM81" s="458"/>
      <c r="RON81" s="458"/>
      <c r="ROO81" s="458"/>
      <c r="ROP81" s="458"/>
      <c r="ROQ81" s="458"/>
      <c r="ROR81" s="458"/>
      <c r="ROS81" s="458"/>
      <c r="ROT81" s="458"/>
      <c r="ROU81" s="458"/>
      <c r="ROV81" s="458"/>
      <c r="ROW81" s="458"/>
      <c r="ROX81" s="458"/>
      <c r="ROY81" s="458"/>
      <c r="ROZ81" s="458"/>
      <c r="RPA81" s="458"/>
      <c r="RPB81" s="458"/>
      <c r="RPC81" s="458"/>
      <c r="RPD81" s="458"/>
      <c r="RPE81" s="458"/>
      <c r="RPF81" s="458"/>
      <c r="RPG81" s="458"/>
      <c r="RPH81" s="458"/>
      <c r="RPI81" s="458"/>
      <c r="RPJ81" s="458"/>
      <c r="RPK81" s="458"/>
      <c r="RPL81" s="458"/>
      <c r="RPM81" s="458"/>
      <c r="RPN81" s="458"/>
      <c r="RPO81" s="458"/>
      <c r="RPP81" s="458"/>
      <c r="RPQ81" s="458"/>
      <c r="RPR81" s="458"/>
      <c r="RPS81" s="458"/>
      <c r="RPT81" s="458"/>
      <c r="RPU81" s="458"/>
      <c r="RPV81" s="458"/>
      <c r="RPW81" s="458"/>
      <c r="RPX81" s="458"/>
      <c r="RPY81" s="458"/>
      <c r="RPZ81" s="458"/>
      <c r="RQA81" s="458"/>
      <c r="RQB81" s="458"/>
      <c r="RQC81" s="458"/>
      <c r="RQD81" s="458"/>
      <c r="RQE81" s="458"/>
      <c r="RQF81" s="458"/>
      <c r="RQG81" s="458"/>
      <c r="RQH81" s="458"/>
      <c r="RQI81" s="458"/>
      <c r="RQJ81" s="458"/>
      <c r="RQK81" s="458"/>
      <c r="RQL81" s="458"/>
      <c r="RQM81" s="458"/>
      <c r="RQN81" s="458"/>
      <c r="RQO81" s="458"/>
      <c r="RQP81" s="458"/>
      <c r="RQQ81" s="458"/>
      <c r="RQR81" s="458"/>
      <c r="RQS81" s="458"/>
      <c r="RQT81" s="458"/>
      <c r="RQU81" s="458"/>
      <c r="RQV81" s="458"/>
      <c r="RQW81" s="458"/>
      <c r="RQX81" s="458"/>
      <c r="RQY81" s="458"/>
      <c r="RQZ81" s="458"/>
      <c r="RRA81" s="458"/>
      <c r="RRB81" s="458"/>
      <c r="RRC81" s="458"/>
      <c r="RRD81" s="458"/>
      <c r="RRE81" s="458"/>
      <c r="RRF81" s="458"/>
      <c r="RRG81" s="458"/>
      <c r="RRH81" s="458"/>
      <c r="RRI81" s="458"/>
      <c r="RRJ81" s="458"/>
      <c r="RRK81" s="458"/>
      <c r="RRL81" s="458"/>
      <c r="RRM81" s="458"/>
      <c r="RRN81" s="458"/>
      <c r="RRO81" s="458"/>
      <c r="RRP81" s="458"/>
      <c r="RRQ81" s="458"/>
      <c r="RRR81" s="458"/>
      <c r="RRS81" s="458"/>
      <c r="RRT81" s="458"/>
      <c r="RRU81" s="458"/>
      <c r="RRV81" s="458"/>
      <c r="RRW81" s="458"/>
      <c r="RRX81" s="458"/>
      <c r="RRY81" s="458"/>
      <c r="RRZ81" s="458"/>
      <c r="RSA81" s="458"/>
      <c r="RSB81" s="458"/>
      <c r="RSC81" s="458"/>
      <c r="RSD81" s="458"/>
      <c r="RSE81" s="458"/>
      <c r="RSF81" s="458"/>
      <c r="RSG81" s="458"/>
      <c r="RSH81" s="458"/>
      <c r="RSI81" s="458"/>
      <c r="RSJ81" s="458"/>
      <c r="RSK81" s="458"/>
      <c r="RSL81" s="458"/>
      <c r="RSM81" s="458"/>
      <c r="RSN81" s="458"/>
      <c r="RSO81" s="458"/>
      <c r="RSP81" s="458"/>
      <c r="RSQ81" s="458"/>
      <c r="RSR81" s="458"/>
      <c r="RSS81" s="458"/>
      <c r="RST81" s="458"/>
      <c r="RSU81" s="458"/>
      <c r="RSV81" s="458"/>
      <c r="RSW81" s="458"/>
      <c r="RSX81" s="458"/>
      <c r="RSY81" s="458"/>
      <c r="RSZ81" s="458"/>
      <c r="RTA81" s="458"/>
      <c r="RTB81" s="458"/>
      <c r="RTC81" s="458"/>
      <c r="RTD81" s="458"/>
      <c r="RTE81" s="458"/>
      <c r="RTF81" s="458"/>
      <c r="RTG81" s="458"/>
      <c r="RTH81" s="458"/>
      <c r="RTI81" s="458"/>
      <c r="RTJ81" s="458"/>
      <c r="RTK81" s="458"/>
      <c r="RTL81" s="458"/>
      <c r="RTM81" s="458"/>
      <c r="RTN81" s="458"/>
      <c r="RTO81" s="458"/>
      <c r="RTP81" s="458"/>
      <c r="RTQ81" s="458"/>
      <c r="RTR81" s="458"/>
      <c r="RTS81" s="458"/>
      <c r="RTT81" s="458"/>
      <c r="RTU81" s="458"/>
      <c r="RTV81" s="458"/>
      <c r="RTW81" s="458"/>
      <c r="RTX81" s="458"/>
      <c r="RTY81" s="458"/>
      <c r="RTZ81" s="458"/>
      <c r="RUA81" s="458"/>
      <c r="RUB81" s="458"/>
      <c r="RUC81" s="458"/>
      <c r="RUD81" s="458"/>
      <c r="RUE81" s="458"/>
      <c r="RUF81" s="458"/>
      <c r="RUG81" s="458"/>
      <c r="RUH81" s="458"/>
      <c r="RUI81" s="458"/>
      <c r="RUJ81" s="458"/>
      <c r="RUK81" s="458"/>
      <c r="RUL81" s="458"/>
      <c r="RUM81" s="458"/>
      <c r="RUN81" s="458"/>
      <c r="RUO81" s="458"/>
      <c r="RUP81" s="458"/>
      <c r="RUQ81" s="458"/>
      <c r="RUR81" s="458"/>
      <c r="RUS81" s="458"/>
      <c r="RUT81" s="458"/>
      <c r="RUU81" s="458"/>
      <c r="RUV81" s="458"/>
      <c r="RUW81" s="458"/>
      <c r="RUX81" s="458"/>
      <c r="RUY81" s="458"/>
      <c r="RUZ81" s="458"/>
      <c r="RVA81" s="458"/>
      <c r="RVB81" s="458"/>
      <c r="RVC81" s="458"/>
      <c r="RVD81" s="458"/>
      <c r="RVE81" s="458"/>
      <c r="RVF81" s="458"/>
      <c r="RVG81" s="458"/>
      <c r="RVH81" s="458"/>
      <c r="RVI81" s="458"/>
      <c r="RVJ81" s="458"/>
      <c r="RVK81" s="458"/>
      <c r="RVL81" s="458"/>
      <c r="RVM81" s="458"/>
      <c r="RVN81" s="458"/>
      <c r="RVO81" s="458"/>
      <c r="RVP81" s="458"/>
      <c r="RVQ81" s="458"/>
      <c r="RVR81" s="458"/>
      <c r="RVS81" s="458"/>
      <c r="RVT81" s="458"/>
      <c r="RVU81" s="458"/>
      <c r="RVV81" s="458"/>
      <c r="RVW81" s="458"/>
      <c r="RVX81" s="458"/>
      <c r="RVY81" s="458"/>
      <c r="RVZ81" s="458"/>
      <c r="RWA81" s="458"/>
      <c r="RWB81" s="458"/>
      <c r="RWC81" s="458"/>
      <c r="RWD81" s="458"/>
      <c r="RWE81" s="458"/>
      <c r="RWF81" s="458"/>
      <c r="RWG81" s="458"/>
      <c r="RWH81" s="458"/>
      <c r="RWI81" s="458"/>
      <c r="RWJ81" s="458"/>
      <c r="RWK81" s="458"/>
      <c r="RWL81" s="458"/>
      <c r="RWM81" s="458"/>
      <c r="RWN81" s="458"/>
      <c r="RWO81" s="458"/>
      <c r="RWP81" s="458"/>
      <c r="RWQ81" s="458"/>
      <c r="RWR81" s="458"/>
      <c r="RWS81" s="458"/>
      <c r="RWT81" s="458"/>
      <c r="RWU81" s="458"/>
      <c r="RWV81" s="458"/>
      <c r="RWW81" s="458"/>
      <c r="RWX81" s="458"/>
      <c r="RWY81" s="458"/>
      <c r="RWZ81" s="458"/>
      <c r="RXA81" s="458"/>
      <c r="RXB81" s="458"/>
      <c r="RXC81" s="458"/>
      <c r="RXD81" s="458"/>
      <c r="RXE81" s="458"/>
      <c r="RXF81" s="458"/>
      <c r="RXG81" s="458"/>
      <c r="RXH81" s="458"/>
      <c r="RXI81" s="458"/>
      <c r="RXJ81" s="458"/>
      <c r="RXK81" s="458"/>
      <c r="RXL81" s="458"/>
      <c r="RXM81" s="458"/>
      <c r="RXN81" s="458"/>
      <c r="RXO81" s="458"/>
      <c r="RXP81" s="458"/>
      <c r="RXQ81" s="458"/>
      <c r="RXR81" s="458"/>
      <c r="RXS81" s="458"/>
      <c r="RXT81" s="458"/>
      <c r="RXU81" s="458"/>
      <c r="RXV81" s="458"/>
      <c r="RXW81" s="458"/>
      <c r="RXX81" s="458"/>
      <c r="RXY81" s="458"/>
      <c r="RXZ81" s="458"/>
      <c r="RYA81" s="458"/>
      <c r="RYB81" s="458"/>
      <c r="RYC81" s="458"/>
      <c r="RYD81" s="458"/>
      <c r="RYE81" s="458"/>
      <c r="RYF81" s="458"/>
      <c r="RYG81" s="458"/>
      <c r="RYH81" s="458"/>
      <c r="RYI81" s="458"/>
      <c r="RYJ81" s="458"/>
      <c r="RYK81" s="458"/>
      <c r="RYL81" s="458"/>
      <c r="RYM81" s="458"/>
      <c r="RYN81" s="458"/>
      <c r="RYO81" s="458"/>
      <c r="RYP81" s="458"/>
      <c r="RYQ81" s="458"/>
      <c r="RYR81" s="458"/>
      <c r="RYS81" s="458"/>
      <c r="RYT81" s="458"/>
      <c r="RYU81" s="458"/>
      <c r="RYV81" s="458"/>
      <c r="RYW81" s="458"/>
      <c r="RYX81" s="458"/>
      <c r="RYY81" s="458"/>
      <c r="RYZ81" s="458"/>
      <c r="RZA81" s="458"/>
      <c r="RZB81" s="458"/>
      <c r="RZC81" s="458"/>
      <c r="RZD81" s="458"/>
      <c r="RZE81" s="458"/>
      <c r="RZF81" s="458"/>
      <c r="RZG81" s="458"/>
      <c r="RZH81" s="458"/>
      <c r="RZI81" s="458"/>
      <c r="RZJ81" s="458"/>
      <c r="RZK81" s="458"/>
      <c r="RZL81" s="458"/>
      <c r="RZM81" s="458"/>
      <c r="RZN81" s="458"/>
      <c r="RZO81" s="458"/>
      <c r="RZP81" s="458"/>
      <c r="RZQ81" s="458"/>
      <c r="RZR81" s="458"/>
      <c r="RZS81" s="458"/>
      <c r="RZT81" s="458"/>
      <c r="RZU81" s="458"/>
      <c r="RZV81" s="458"/>
      <c r="RZW81" s="458"/>
      <c r="RZX81" s="458"/>
      <c r="RZY81" s="458"/>
      <c r="RZZ81" s="458"/>
      <c r="SAA81" s="458"/>
      <c r="SAB81" s="458"/>
      <c r="SAC81" s="458"/>
      <c r="SAD81" s="458"/>
      <c r="SAE81" s="458"/>
      <c r="SAF81" s="458"/>
      <c r="SAG81" s="458"/>
      <c r="SAH81" s="458"/>
      <c r="SAI81" s="458"/>
      <c r="SAJ81" s="458"/>
      <c r="SAK81" s="458"/>
      <c r="SAL81" s="458"/>
      <c r="SAM81" s="458"/>
      <c r="SAN81" s="458"/>
      <c r="SAO81" s="458"/>
      <c r="SAP81" s="458"/>
      <c r="SAQ81" s="458"/>
      <c r="SAR81" s="458"/>
      <c r="SAS81" s="458"/>
      <c r="SAT81" s="458"/>
      <c r="SAU81" s="458"/>
      <c r="SAV81" s="458"/>
      <c r="SAW81" s="458"/>
      <c r="SAX81" s="458"/>
      <c r="SAY81" s="458"/>
      <c r="SAZ81" s="458"/>
      <c r="SBA81" s="458"/>
      <c r="SBB81" s="458"/>
      <c r="SBC81" s="458"/>
      <c r="SBD81" s="458"/>
      <c r="SBE81" s="458"/>
      <c r="SBF81" s="458"/>
      <c r="SBG81" s="458"/>
      <c r="SBH81" s="458"/>
      <c r="SBI81" s="458"/>
      <c r="SBJ81" s="458"/>
      <c r="SBK81" s="458"/>
      <c r="SBL81" s="458"/>
      <c r="SBM81" s="458"/>
      <c r="SBN81" s="458"/>
      <c r="SBO81" s="458"/>
      <c r="SBP81" s="458"/>
      <c r="SBQ81" s="458"/>
      <c r="SBR81" s="458"/>
      <c r="SBS81" s="458"/>
      <c r="SBT81" s="458"/>
      <c r="SBU81" s="458"/>
      <c r="SBV81" s="458"/>
      <c r="SBW81" s="458"/>
      <c r="SBX81" s="458"/>
      <c r="SBY81" s="458"/>
      <c r="SBZ81" s="458"/>
      <c r="SCA81" s="458"/>
      <c r="SCB81" s="458"/>
      <c r="SCC81" s="458"/>
      <c r="SCD81" s="458"/>
      <c r="SCE81" s="458"/>
      <c r="SCF81" s="458"/>
      <c r="SCG81" s="458"/>
      <c r="SCH81" s="458"/>
      <c r="SCI81" s="458"/>
      <c r="SCJ81" s="458"/>
      <c r="SCK81" s="458"/>
      <c r="SCL81" s="458"/>
      <c r="SCM81" s="458"/>
      <c r="SCN81" s="458"/>
      <c r="SCO81" s="458"/>
      <c r="SCP81" s="458"/>
      <c r="SCQ81" s="458"/>
      <c r="SCR81" s="458"/>
      <c r="SCS81" s="458"/>
      <c r="SCT81" s="458"/>
      <c r="SCU81" s="458"/>
      <c r="SCV81" s="458"/>
      <c r="SCW81" s="458"/>
      <c r="SCX81" s="458"/>
      <c r="SCY81" s="458"/>
      <c r="SCZ81" s="458"/>
      <c r="SDA81" s="458"/>
      <c r="SDB81" s="458"/>
      <c r="SDC81" s="458"/>
      <c r="SDD81" s="458"/>
      <c r="SDE81" s="458"/>
      <c r="SDF81" s="458"/>
      <c r="SDG81" s="458"/>
      <c r="SDH81" s="458"/>
      <c r="SDI81" s="458"/>
      <c r="SDJ81" s="458"/>
      <c r="SDK81" s="458"/>
      <c r="SDL81" s="458"/>
      <c r="SDM81" s="458"/>
      <c r="SDN81" s="458"/>
      <c r="SDO81" s="458"/>
      <c r="SDP81" s="458"/>
      <c r="SDQ81" s="458"/>
      <c r="SDR81" s="458"/>
      <c r="SDS81" s="458"/>
      <c r="SDT81" s="458"/>
      <c r="SDU81" s="458"/>
      <c r="SDV81" s="458"/>
      <c r="SDW81" s="458"/>
      <c r="SDX81" s="458"/>
      <c r="SDY81" s="458"/>
      <c r="SDZ81" s="458"/>
      <c r="SEA81" s="458"/>
      <c r="SEB81" s="458"/>
      <c r="SEC81" s="458"/>
      <c r="SED81" s="458"/>
      <c r="SEE81" s="458"/>
      <c r="SEF81" s="458"/>
      <c r="SEG81" s="458"/>
      <c r="SEH81" s="458"/>
      <c r="SEI81" s="458"/>
      <c r="SEJ81" s="458"/>
      <c r="SEK81" s="458"/>
      <c r="SEL81" s="458"/>
      <c r="SEM81" s="458"/>
      <c r="SEN81" s="458"/>
      <c r="SEO81" s="458"/>
      <c r="SEP81" s="458"/>
      <c r="SEQ81" s="458"/>
      <c r="SER81" s="458"/>
      <c r="SES81" s="458"/>
      <c r="SET81" s="458"/>
      <c r="SEU81" s="458"/>
      <c r="SEV81" s="458"/>
      <c r="SEW81" s="458"/>
      <c r="SEX81" s="458"/>
      <c r="SEY81" s="458"/>
      <c r="SEZ81" s="458"/>
      <c r="SFA81" s="458"/>
      <c r="SFB81" s="458"/>
      <c r="SFC81" s="458"/>
      <c r="SFD81" s="458"/>
      <c r="SFE81" s="458"/>
      <c r="SFF81" s="458"/>
      <c r="SFG81" s="458"/>
      <c r="SFH81" s="458"/>
      <c r="SFI81" s="458"/>
      <c r="SFJ81" s="458"/>
      <c r="SFK81" s="458"/>
      <c r="SFL81" s="458"/>
      <c r="SFM81" s="458"/>
      <c r="SFN81" s="458"/>
      <c r="SFO81" s="458"/>
      <c r="SFP81" s="458"/>
      <c r="SFQ81" s="458"/>
      <c r="SFR81" s="458"/>
      <c r="SFS81" s="458"/>
      <c r="SFT81" s="458"/>
      <c r="SFU81" s="458"/>
      <c r="SFV81" s="458"/>
      <c r="SFW81" s="458"/>
      <c r="SFX81" s="458"/>
      <c r="SFY81" s="458"/>
      <c r="SFZ81" s="458"/>
      <c r="SGA81" s="458"/>
      <c r="SGB81" s="458"/>
      <c r="SGC81" s="458"/>
      <c r="SGD81" s="458"/>
      <c r="SGE81" s="458"/>
      <c r="SGF81" s="458"/>
      <c r="SGG81" s="458"/>
      <c r="SGH81" s="458"/>
      <c r="SGI81" s="458"/>
      <c r="SGJ81" s="458"/>
      <c r="SGK81" s="458"/>
      <c r="SGL81" s="458"/>
      <c r="SGM81" s="458"/>
      <c r="SGN81" s="458"/>
      <c r="SGO81" s="458"/>
      <c r="SGP81" s="458"/>
      <c r="SGQ81" s="458"/>
      <c r="SGR81" s="458"/>
      <c r="SGS81" s="458"/>
      <c r="SGT81" s="458"/>
      <c r="SGU81" s="458"/>
      <c r="SGV81" s="458"/>
      <c r="SGW81" s="458"/>
      <c r="SGX81" s="458"/>
      <c r="SGY81" s="458"/>
      <c r="SGZ81" s="458"/>
      <c r="SHA81" s="458"/>
      <c r="SHB81" s="458"/>
      <c r="SHC81" s="458"/>
      <c r="SHD81" s="458"/>
      <c r="SHE81" s="458"/>
      <c r="SHF81" s="458"/>
      <c r="SHG81" s="458"/>
      <c r="SHH81" s="458"/>
      <c r="SHI81" s="458"/>
      <c r="SHJ81" s="458"/>
      <c r="SHK81" s="458"/>
      <c r="SHL81" s="458"/>
      <c r="SHM81" s="458"/>
      <c r="SHN81" s="458"/>
      <c r="SHO81" s="458"/>
      <c r="SHP81" s="458"/>
      <c r="SHQ81" s="458"/>
      <c r="SHR81" s="458"/>
      <c r="SHS81" s="458"/>
      <c r="SHT81" s="458"/>
      <c r="SHU81" s="458"/>
      <c r="SHV81" s="458"/>
      <c r="SHW81" s="458"/>
      <c r="SHX81" s="458"/>
      <c r="SHY81" s="458"/>
      <c r="SHZ81" s="458"/>
      <c r="SIA81" s="458"/>
      <c r="SIB81" s="458"/>
      <c r="SIC81" s="458"/>
      <c r="SID81" s="458"/>
      <c r="SIE81" s="458"/>
      <c r="SIF81" s="458"/>
      <c r="SIG81" s="458"/>
      <c r="SIH81" s="458"/>
      <c r="SII81" s="458"/>
      <c r="SIJ81" s="458"/>
      <c r="SIK81" s="458"/>
      <c r="SIL81" s="458"/>
      <c r="SIM81" s="458"/>
      <c r="SIN81" s="458"/>
      <c r="SIO81" s="458"/>
      <c r="SIP81" s="458"/>
      <c r="SIQ81" s="458"/>
      <c r="SIR81" s="458"/>
      <c r="SIS81" s="458"/>
      <c r="SIT81" s="458"/>
      <c r="SIU81" s="458"/>
      <c r="SIV81" s="458"/>
      <c r="SIW81" s="458"/>
      <c r="SIX81" s="458"/>
      <c r="SIY81" s="458"/>
      <c r="SIZ81" s="458"/>
      <c r="SJA81" s="458"/>
      <c r="SJB81" s="458"/>
      <c r="SJC81" s="458"/>
      <c r="SJD81" s="458"/>
      <c r="SJE81" s="458"/>
      <c r="SJF81" s="458"/>
      <c r="SJG81" s="458"/>
      <c r="SJH81" s="458"/>
      <c r="SJI81" s="458"/>
      <c r="SJJ81" s="458"/>
      <c r="SJK81" s="458"/>
      <c r="SJL81" s="458"/>
      <c r="SJM81" s="458"/>
      <c r="SJN81" s="458"/>
      <c r="SJO81" s="458"/>
      <c r="SJP81" s="458"/>
      <c r="SJQ81" s="458"/>
      <c r="SJR81" s="458"/>
      <c r="SJS81" s="458"/>
      <c r="SJT81" s="458"/>
      <c r="SJU81" s="458"/>
      <c r="SJV81" s="458"/>
      <c r="SJW81" s="458"/>
      <c r="SJX81" s="458"/>
      <c r="SJY81" s="458"/>
      <c r="SJZ81" s="458"/>
      <c r="SKA81" s="458"/>
      <c r="SKB81" s="458"/>
      <c r="SKC81" s="458"/>
      <c r="SKD81" s="458"/>
      <c r="SKE81" s="458"/>
      <c r="SKF81" s="458"/>
      <c r="SKG81" s="458"/>
      <c r="SKH81" s="458"/>
      <c r="SKI81" s="458"/>
      <c r="SKJ81" s="458"/>
      <c r="SKK81" s="458"/>
      <c r="SKL81" s="458"/>
      <c r="SKM81" s="458"/>
      <c r="SKN81" s="458"/>
      <c r="SKO81" s="458"/>
      <c r="SKP81" s="458"/>
      <c r="SKQ81" s="458"/>
      <c r="SKR81" s="458"/>
      <c r="SKS81" s="458"/>
      <c r="SKT81" s="458"/>
      <c r="SKU81" s="458"/>
      <c r="SKV81" s="458"/>
      <c r="SKW81" s="458"/>
      <c r="SKX81" s="458"/>
      <c r="SKY81" s="458"/>
      <c r="SKZ81" s="458"/>
      <c r="SLA81" s="458"/>
      <c r="SLB81" s="458"/>
      <c r="SLC81" s="458"/>
      <c r="SLD81" s="458"/>
      <c r="SLE81" s="458"/>
      <c r="SLF81" s="458"/>
      <c r="SLG81" s="458"/>
      <c r="SLH81" s="458"/>
      <c r="SLI81" s="458"/>
      <c r="SLJ81" s="458"/>
      <c r="SLK81" s="458"/>
      <c r="SLL81" s="458"/>
      <c r="SLM81" s="458"/>
      <c r="SLN81" s="458"/>
      <c r="SLO81" s="458"/>
      <c r="SLP81" s="458"/>
      <c r="SLQ81" s="458"/>
      <c r="SLR81" s="458"/>
      <c r="SLS81" s="458"/>
      <c r="SLT81" s="458"/>
      <c r="SLU81" s="458"/>
      <c r="SLV81" s="458"/>
      <c r="SLW81" s="458"/>
      <c r="SLX81" s="458"/>
      <c r="SLY81" s="458"/>
      <c r="SLZ81" s="458"/>
      <c r="SMA81" s="458"/>
      <c r="SMB81" s="458"/>
      <c r="SMC81" s="458"/>
      <c r="SMD81" s="458"/>
      <c r="SME81" s="458"/>
      <c r="SMF81" s="458"/>
      <c r="SMG81" s="458"/>
      <c r="SMH81" s="458"/>
      <c r="SMI81" s="458"/>
      <c r="SMJ81" s="458"/>
      <c r="SMK81" s="458"/>
      <c r="SML81" s="458"/>
      <c r="SMM81" s="458"/>
      <c r="SMN81" s="458"/>
      <c r="SMO81" s="458"/>
      <c r="SMP81" s="458"/>
      <c r="SMQ81" s="458"/>
      <c r="SMR81" s="458"/>
      <c r="SMS81" s="458"/>
      <c r="SMT81" s="458"/>
      <c r="SMU81" s="458"/>
      <c r="SMV81" s="458"/>
      <c r="SMW81" s="458"/>
      <c r="SMX81" s="458"/>
      <c r="SMY81" s="458"/>
      <c r="SMZ81" s="458"/>
      <c r="SNA81" s="458"/>
      <c r="SNB81" s="458"/>
      <c r="SNC81" s="458"/>
      <c r="SND81" s="458"/>
      <c r="SNE81" s="458"/>
      <c r="SNF81" s="458"/>
      <c r="SNG81" s="458"/>
      <c r="SNH81" s="458"/>
      <c r="SNI81" s="458"/>
      <c r="SNJ81" s="458"/>
      <c r="SNK81" s="458"/>
      <c r="SNL81" s="458"/>
      <c r="SNM81" s="458"/>
      <c r="SNN81" s="458"/>
      <c r="SNO81" s="458"/>
      <c r="SNP81" s="458"/>
      <c r="SNQ81" s="458"/>
      <c r="SNR81" s="458"/>
      <c r="SNS81" s="458"/>
      <c r="SNT81" s="458"/>
      <c r="SNU81" s="458"/>
      <c r="SNV81" s="458"/>
      <c r="SNW81" s="458"/>
      <c r="SNX81" s="458"/>
      <c r="SNY81" s="458"/>
      <c r="SNZ81" s="458"/>
      <c r="SOA81" s="458"/>
      <c r="SOB81" s="458"/>
      <c r="SOC81" s="458"/>
      <c r="SOD81" s="458"/>
      <c r="SOE81" s="458"/>
      <c r="SOF81" s="458"/>
      <c r="SOG81" s="458"/>
      <c r="SOH81" s="458"/>
      <c r="SOI81" s="458"/>
      <c r="SOJ81" s="458"/>
      <c r="SOK81" s="458"/>
      <c r="SOL81" s="458"/>
      <c r="SOM81" s="458"/>
      <c r="SON81" s="458"/>
      <c r="SOO81" s="458"/>
      <c r="SOP81" s="458"/>
      <c r="SOQ81" s="458"/>
      <c r="SOR81" s="458"/>
      <c r="SOS81" s="458"/>
      <c r="SOT81" s="458"/>
      <c r="SOU81" s="458"/>
      <c r="SOV81" s="458"/>
      <c r="SOW81" s="458"/>
      <c r="SOX81" s="458"/>
      <c r="SOY81" s="458"/>
      <c r="SOZ81" s="458"/>
      <c r="SPA81" s="458"/>
      <c r="SPB81" s="458"/>
      <c r="SPC81" s="458"/>
      <c r="SPD81" s="458"/>
      <c r="SPE81" s="458"/>
      <c r="SPF81" s="458"/>
      <c r="SPG81" s="458"/>
      <c r="SPH81" s="458"/>
      <c r="SPI81" s="458"/>
      <c r="SPJ81" s="458"/>
      <c r="SPK81" s="458"/>
      <c r="SPL81" s="458"/>
      <c r="SPM81" s="458"/>
      <c r="SPN81" s="458"/>
      <c r="SPO81" s="458"/>
      <c r="SPP81" s="458"/>
      <c r="SPQ81" s="458"/>
      <c r="SPR81" s="458"/>
      <c r="SPS81" s="458"/>
      <c r="SPT81" s="458"/>
      <c r="SPU81" s="458"/>
      <c r="SPV81" s="458"/>
      <c r="SPW81" s="458"/>
      <c r="SPX81" s="458"/>
      <c r="SPY81" s="458"/>
      <c r="SPZ81" s="458"/>
      <c r="SQA81" s="458"/>
      <c r="SQB81" s="458"/>
      <c r="SQC81" s="458"/>
      <c r="SQD81" s="458"/>
      <c r="SQE81" s="458"/>
      <c r="SQF81" s="458"/>
      <c r="SQG81" s="458"/>
      <c r="SQH81" s="458"/>
      <c r="SQI81" s="458"/>
      <c r="SQJ81" s="458"/>
      <c r="SQK81" s="458"/>
      <c r="SQL81" s="458"/>
      <c r="SQM81" s="458"/>
      <c r="SQN81" s="458"/>
      <c r="SQO81" s="458"/>
      <c r="SQP81" s="458"/>
      <c r="SQQ81" s="458"/>
      <c r="SQR81" s="458"/>
      <c r="SQS81" s="458"/>
      <c r="SQT81" s="458"/>
      <c r="SQU81" s="458"/>
      <c r="SQV81" s="458"/>
      <c r="SQW81" s="458"/>
      <c r="SQX81" s="458"/>
      <c r="SQY81" s="458"/>
      <c r="SQZ81" s="458"/>
      <c r="SRA81" s="458"/>
      <c r="SRB81" s="458"/>
      <c r="SRC81" s="458"/>
      <c r="SRD81" s="458"/>
      <c r="SRE81" s="458"/>
      <c r="SRF81" s="458"/>
      <c r="SRG81" s="458"/>
      <c r="SRH81" s="458"/>
      <c r="SRI81" s="458"/>
      <c r="SRJ81" s="458"/>
      <c r="SRK81" s="458"/>
      <c r="SRL81" s="458"/>
      <c r="SRM81" s="458"/>
      <c r="SRN81" s="458"/>
      <c r="SRO81" s="458"/>
      <c r="SRP81" s="458"/>
      <c r="SRQ81" s="458"/>
      <c r="SRR81" s="458"/>
      <c r="SRS81" s="458"/>
      <c r="SRT81" s="458"/>
      <c r="SRU81" s="458"/>
      <c r="SRV81" s="458"/>
      <c r="SRW81" s="458"/>
      <c r="SRX81" s="458"/>
      <c r="SRY81" s="458"/>
      <c r="SRZ81" s="458"/>
      <c r="SSA81" s="458"/>
      <c r="SSB81" s="458"/>
      <c r="SSC81" s="458"/>
      <c r="SSD81" s="458"/>
      <c r="SSE81" s="458"/>
      <c r="SSF81" s="458"/>
      <c r="SSG81" s="458"/>
      <c r="SSH81" s="458"/>
      <c r="SSI81" s="458"/>
      <c r="SSJ81" s="458"/>
      <c r="SSK81" s="458"/>
      <c r="SSL81" s="458"/>
      <c r="SSM81" s="458"/>
      <c r="SSN81" s="458"/>
      <c r="SSO81" s="458"/>
      <c r="SSP81" s="458"/>
      <c r="SSQ81" s="458"/>
      <c r="SSR81" s="458"/>
      <c r="SSS81" s="458"/>
      <c r="SST81" s="458"/>
      <c r="SSU81" s="458"/>
      <c r="SSV81" s="458"/>
      <c r="SSW81" s="458"/>
      <c r="SSX81" s="458"/>
      <c r="SSY81" s="458"/>
      <c r="SSZ81" s="458"/>
      <c r="STA81" s="458"/>
      <c r="STB81" s="458"/>
      <c r="STC81" s="458"/>
      <c r="STD81" s="458"/>
      <c r="STE81" s="458"/>
      <c r="STF81" s="458"/>
      <c r="STG81" s="458"/>
      <c r="STH81" s="458"/>
      <c r="STI81" s="458"/>
      <c r="STJ81" s="458"/>
      <c r="STK81" s="458"/>
      <c r="STL81" s="458"/>
      <c r="STM81" s="458"/>
      <c r="STN81" s="458"/>
      <c r="STO81" s="458"/>
      <c r="STP81" s="458"/>
      <c r="STQ81" s="458"/>
      <c r="STR81" s="458"/>
      <c r="STS81" s="458"/>
      <c r="STT81" s="458"/>
      <c r="STU81" s="458"/>
      <c r="STV81" s="458"/>
      <c r="STW81" s="458"/>
      <c r="STX81" s="458"/>
      <c r="STY81" s="458"/>
      <c r="STZ81" s="458"/>
      <c r="SUA81" s="458"/>
      <c r="SUB81" s="458"/>
      <c r="SUC81" s="458"/>
      <c r="SUD81" s="458"/>
      <c r="SUE81" s="458"/>
      <c r="SUF81" s="458"/>
      <c r="SUG81" s="458"/>
      <c r="SUH81" s="458"/>
      <c r="SUI81" s="458"/>
      <c r="SUJ81" s="458"/>
      <c r="SUK81" s="458"/>
      <c r="SUL81" s="458"/>
      <c r="SUM81" s="458"/>
      <c r="SUN81" s="458"/>
      <c r="SUO81" s="458"/>
      <c r="SUP81" s="458"/>
      <c r="SUQ81" s="458"/>
      <c r="SUR81" s="458"/>
      <c r="SUS81" s="458"/>
      <c r="SUT81" s="458"/>
      <c r="SUU81" s="458"/>
      <c r="SUV81" s="458"/>
      <c r="SUW81" s="458"/>
      <c r="SUX81" s="458"/>
      <c r="SUY81" s="458"/>
      <c r="SUZ81" s="458"/>
      <c r="SVA81" s="458"/>
      <c r="SVB81" s="458"/>
      <c r="SVC81" s="458"/>
      <c r="SVD81" s="458"/>
      <c r="SVE81" s="458"/>
      <c r="SVF81" s="458"/>
      <c r="SVG81" s="458"/>
      <c r="SVH81" s="458"/>
      <c r="SVI81" s="458"/>
      <c r="SVJ81" s="458"/>
      <c r="SVK81" s="458"/>
      <c r="SVL81" s="458"/>
      <c r="SVM81" s="458"/>
      <c r="SVN81" s="458"/>
      <c r="SVO81" s="458"/>
      <c r="SVP81" s="458"/>
      <c r="SVQ81" s="458"/>
      <c r="SVR81" s="458"/>
      <c r="SVS81" s="458"/>
      <c r="SVT81" s="458"/>
      <c r="SVU81" s="458"/>
      <c r="SVV81" s="458"/>
      <c r="SVW81" s="458"/>
      <c r="SVX81" s="458"/>
      <c r="SVY81" s="458"/>
      <c r="SVZ81" s="458"/>
      <c r="SWA81" s="458"/>
      <c r="SWB81" s="458"/>
      <c r="SWC81" s="458"/>
      <c r="SWD81" s="458"/>
      <c r="SWE81" s="458"/>
      <c r="SWF81" s="458"/>
      <c r="SWG81" s="458"/>
      <c r="SWH81" s="458"/>
      <c r="SWI81" s="458"/>
      <c r="SWJ81" s="458"/>
      <c r="SWK81" s="458"/>
      <c r="SWL81" s="458"/>
      <c r="SWM81" s="458"/>
      <c r="SWN81" s="458"/>
      <c r="SWO81" s="458"/>
      <c r="SWP81" s="458"/>
      <c r="SWQ81" s="458"/>
      <c r="SWR81" s="458"/>
      <c r="SWS81" s="458"/>
      <c r="SWT81" s="458"/>
      <c r="SWU81" s="458"/>
      <c r="SWV81" s="458"/>
      <c r="SWW81" s="458"/>
      <c r="SWX81" s="458"/>
      <c r="SWY81" s="458"/>
      <c r="SWZ81" s="458"/>
      <c r="SXA81" s="458"/>
      <c r="SXB81" s="458"/>
      <c r="SXC81" s="458"/>
      <c r="SXD81" s="458"/>
      <c r="SXE81" s="458"/>
      <c r="SXF81" s="458"/>
      <c r="SXG81" s="458"/>
      <c r="SXH81" s="458"/>
      <c r="SXI81" s="458"/>
      <c r="SXJ81" s="458"/>
      <c r="SXK81" s="458"/>
      <c r="SXL81" s="458"/>
      <c r="SXM81" s="458"/>
      <c r="SXN81" s="458"/>
      <c r="SXO81" s="458"/>
      <c r="SXP81" s="458"/>
      <c r="SXQ81" s="458"/>
      <c r="SXR81" s="458"/>
      <c r="SXS81" s="458"/>
      <c r="SXT81" s="458"/>
      <c r="SXU81" s="458"/>
      <c r="SXV81" s="458"/>
      <c r="SXW81" s="458"/>
      <c r="SXX81" s="458"/>
      <c r="SXY81" s="458"/>
      <c r="SXZ81" s="458"/>
      <c r="SYA81" s="458"/>
      <c r="SYB81" s="458"/>
      <c r="SYC81" s="458"/>
      <c r="SYD81" s="458"/>
      <c r="SYE81" s="458"/>
      <c r="SYF81" s="458"/>
      <c r="SYG81" s="458"/>
      <c r="SYH81" s="458"/>
      <c r="SYI81" s="458"/>
      <c r="SYJ81" s="458"/>
      <c r="SYK81" s="458"/>
      <c r="SYL81" s="458"/>
      <c r="SYM81" s="458"/>
      <c r="SYN81" s="458"/>
      <c r="SYO81" s="458"/>
      <c r="SYP81" s="458"/>
      <c r="SYQ81" s="458"/>
      <c r="SYR81" s="458"/>
      <c r="SYS81" s="458"/>
      <c r="SYT81" s="458"/>
      <c r="SYU81" s="458"/>
      <c r="SYV81" s="458"/>
      <c r="SYW81" s="458"/>
      <c r="SYX81" s="458"/>
      <c r="SYY81" s="458"/>
      <c r="SYZ81" s="458"/>
      <c r="SZA81" s="458"/>
      <c r="SZB81" s="458"/>
      <c r="SZC81" s="458"/>
      <c r="SZD81" s="458"/>
      <c r="SZE81" s="458"/>
      <c r="SZF81" s="458"/>
      <c r="SZG81" s="458"/>
      <c r="SZH81" s="458"/>
      <c r="SZI81" s="458"/>
      <c r="SZJ81" s="458"/>
      <c r="SZK81" s="458"/>
      <c r="SZL81" s="458"/>
      <c r="SZM81" s="458"/>
      <c r="SZN81" s="458"/>
      <c r="SZO81" s="458"/>
      <c r="SZP81" s="458"/>
      <c r="SZQ81" s="458"/>
      <c r="SZR81" s="458"/>
      <c r="SZS81" s="458"/>
      <c r="SZT81" s="458"/>
      <c r="SZU81" s="458"/>
      <c r="SZV81" s="458"/>
      <c r="SZW81" s="458"/>
      <c r="SZX81" s="458"/>
      <c r="SZY81" s="458"/>
      <c r="SZZ81" s="458"/>
      <c r="TAA81" s="458"/>
      <c r="TAB81" s="458"/>
      <c r="TAC81" s="458"/>
      <c r="TAD81" s="458"/>
      <c r="TAE81" s="458"/>
      <c r="TAF81" s="458"/>
      <c r="TAG81" s="458"/>
      <c r="TAH81" s="458"/>
      <c r="TAI81" s="458"/>
      <c r="TAJ81" s="458"/>
      <c r="TAK81" s="458"/>
      <c r="TAL81" s="458"/>
      <c r="TAM81" s="458"/>
      <c r="TAN81" s="458"/>
      <c r="TAO81" s="458"/>
      <c r="TAP81" s="458"/>
      <c r="TAQ81" s="458"/>
      <c r="TAR81" s="458"/>
      <c r="TAS81" s="458"/>
      <c r="TAT81" s="458"/>
      <c r="TAU81" s="458"/>
      <c r="TAV81" s="458"/>
      <c r="TAW81" s="458"/>
      <c r="TAX81" s="458"/>
      <c r="TAY81" s="458"/>
      <c r="TAZ81" s="458"/>
      <c r="TBA81" s="458"/>
      <c r="TBB81" s="458"/>
      <c r="TBC81" s="458"/>
      <c r="TBD81" s="458"/>
      <c r="TBE81" s="458"/>
      <c r="TBF81" s="458"/>
      <c r="TBG81" s="458"/>
      <c r="TBH81" s="458"/>
      <c r="TBI81" s="458"/>
      <c r="TBJ81" s="458"/>
      <c r="TBK81" s="458"/>
      <c r="TBL81" s="458"/>
      <c r="TBM81" s="458"/>
      <c r="TBN81" s="458"/>
      <c r="TBO81" s="458"/>
      <c r="TBP81" s="458"/>
      <c r="TBQ81" s="458"/>
      <c r="TBR81" s="458"/>
      <c r="TBS81" s="458"/>
      <c r="TBT81" s="458"/>
      <c r="TBU81" s="458"/>
      <c r="TBV81" s="458"/>
      <c r="TBW81" s="458"/>
      <c r="TBX81" s="458"/>
      <c r="TBY81" s="458"/>
      <c r="TBZ81" s="458"/>
      <c r="TCA81" s="458"/>
      <c r="TCB81" s="458"/>
      <c r="TCC81" s="458"/>
      <c r="TCD81" s="458"/>
      <c r="TCE81" s="458"/>
      <c r="TCF81" s="458"/>
      <c r="TCG81" s="458"/>
      <c r="TCH81" s="458"/>
      <c r="TCI81" s="458"/>
      <c r="TCJ81" s="458"/>
      <c r="TCK81" s="458"/>
      <c r="TCL81" s="458"/>
      <c r="TCM81" s="458"/>
      <c r="TCN81" s="458"/>
      <c r="TCO81" s="458"/>
      <c r="TCP81" s="458"/>
      <c r="TCQ81" s="458"/>
      <c r="TCR81" s="458"/>
      <c r="TCS81" s="458"/>
      <c r="TCT81" s="458"/>
      <c r="TCU81" s="458"/>
      <c r="TCV81" s="458"/>
      <c r="TCW81" s="458"/>
      <c r="TCX81" s="458"/>
      <c r="TCY81" s="458"/>
      <c r="TCZ81" s="458"/>
      <c r="TDA81" s="458"/>
      <c r="TDB81" s="458"/>
      <c r="TDC81" s="458"/>
      <c r="TDD81" s="458"/>
      <c r="TDE81" s="458"/>
      <c r="TDF81" s="458"/>
      <c r="TDG81" s="458"/>
      <c r="TDH81" s="458"/>
      <c r="TDI81" s="458"/>
      <c r="TDJ81" s="458"/>
      <c r="TDK81" s="458"/>
      <c r="TDL81" s="458"/>
      <c r="TDM81" s="458"/>
      <c r="TDN81" s="458"/>
      <c r="TDO81" s="458"/>
      <c r="TDP81" s="458"/>
      <c r="TDQ81" s="458"/>
      <c r="TDR81" s="458"/>
      <c r="TDS81" s="458"/>
      <c r="TDT81" s="458"/>
      <c r="TDU81" s="458"/>
      <c r="TDV81" s="458"/>
      <c r="TDW81" s="458"/>
      <c r="TDX81" s="458"/>
      <c r="TDY81" s="458"/>
      <c r="TDZ81" s="458"/>
      <c r="TEA81" s="458"/>
      <c r="TEB81" s="458"/>
      <c r="TEC81" s="458"/>
      <c r="TED81" s="458"/>
      <c r="TEE81" s="458"/>
      <c r="TEF81" s="458"/>
      <c r="TEG81" s="458"/>
      <c r="TEH81" s="458"/>
      <c r="TEI81" s="458"/>
      <c r="TEJ81" s="458"/>
      <c r="TEK81" s="458"/>
      <c r="TEL81" s="458"/>
      <c r="TEM81" s="458"/>
      <c r="TEN81" s="458"/>
      <c r="TEO81" s="458"/>
      <c r="TEP81" s="458"/>
      <c r="TEQ81" s="458"/>
      <c r="TER81" s="458"/>
      <c r="TES81" s="458"/>
      <c r="TET81" s="458"/>
      <c r="TEU81" s="458"/>
      <c r="TEV81" s="458"/>
      <c r="TEW81" s="458"/>
      <c r="TEX81" s="458"/>
      <c r="TEY81" s="458"/>
      <c r="TEZ81" s="458"/>
      <c r="TFA81" s="458"/>
      <c r="TFB81" s="458"/>
      <c r="TFC81" s="458"/>
      <c r="TFD81" s="458"/>
      <c r="TFE81" s="458"/>
      <c r="TFF81" s="458"/>
      <c r="TFG81" s="458"/>
      <c r="TFH81" s="458"/>
      <c r="TFI81" s="458"/>
      <c r="TFJ81" s="458"/>
      <c r="TFK81" s="458"/>
      <c r="TFL81" s="458"/>
      <c r="TFM81" s="458"/>
      <c r="TFN81" s="458"/>
      <c r="TFO81" s="458"/>
      <c r="TFP81" s="458"/>
      <c r="TFQ81" s="458"/>
      <c r="TFR81" s="458"/>
      <c r="TFS81" s="458"/>
      <c r="TFT81" s="458"/>
      <c r="TFU81" s="458"/>
      <c r="TFV81" s="458"/>
      <c r="TFW81" s="458"/>
      <c r="TFX81" s="458"/>
      <c r="TFY81" s="458"/>
      <c r="TFZ81" s="458"/>
      <c r="TGA81" s="458"/>
      <c r="TGB81" s="458"/>
      <c r="TGC81" s="458"/>
      <c r="TGD81" s="458"/>
      <c r="TGE81" s="458"/>
      <c r="TGF81" s="458"/>
      <c r="TGG81" s="458"/>
      <c r="TGH81" s="458"/>
      <c r="TGI81" s="458"/>
      <c r="TGJ81" s="458"/>
      <c r="TGK81" s="458"/>
      <c r="TGL81" s="458"/>
      <c r="TGM81" s="458"/>
      <c r="TGN81" s="458"/>
      <c r="TGO81" s="458"/>
      <c r="TGP81" s="458"/>
      <c r="TGQ81" s="458"/>
      <c r="TGR81" s="458"/>
      <c r="TGS81" s="458"/>
      <c r="TGT81" s="458"/>
      <c r="TGU81" s="458"/>
      <c r="TGV81" s="458"/>
      <c r="TGW81" s="458"/>
      <c r="TGX81" s="458"/>
      <c r="TGY81" s="458"/>
      <c r="TGZ81" s="458"/>
      <c r="THA81" s="458"/>
      <c r="THB81" s="458"/>
      <c r="THC81" s="458"/>
      <c r="THD81" s="458"/>
      <c r="THE81" s="458"/>
      <c r="THF81" s="458"/>
      <c r="THG81" s="458"/>
      <c r="THH81" s="458"/>
      <c r="THI81" s="458"/>
      <c r="THJ81" s="458"/>
      <c r="THK81" s="458"/>
      <c r="THL81" s="458"/>
      <c r="THM81" s="458"/>
      <c r="THN81" s="458"/>
      <c r="THO81" s="458"/>
      <c r="THP81" s="458"/>
      <c r="THQ81" s="458"/>
      <c r="THR81" s="458"/>
      <c r="THS81" s="458"/>
      <c r="THT81" s="458"/>
      <c r="THU81" s="458"/>
      <c r="THV81" s="458"/>
      <c r="THW81" s="458"/>
      <c r="THX81" s="458"/>
      <c r="THY81" s="458"/>
      <c r="THZ81" s="458"/>
      <c r="TIA81" s="458"/>
      <c r="TIB81" s="458"/>
      <c r="TIC81" s="458"/>
      <c r="TID81" s="458"/>
      <c r="TIE81" s="458"/>
      <c r="TIF81" s="458"/>
      <c r="TIG81" s="458"/>
      <c r="TIH81" s="458"/>
      <c r="TII81" s="458"/>
      <c r="TIJ81" s="458"/>
      <c r="TIK81" s="458"/>
      <c r="TIL81" s="458"/>
      <c r="TIM81" s="458"/>
      <c r="TIN81" s="458"/>
      <c r="TIO81" s="458"/>
      <c r="TIP81" s="458"/>
      <c r="TIQ81" s="458"/>
      <c r="TIR81" s="458"/>
      <c r="TIS81" s="458"/>
      <c r="TIT81" s="458"/>
      <c r="TIU81" s="458"/>
      <c r="TIV81" s="458"/>
      <c r="TIW81" s="458"/>
      <c r="TIX81" s="458"/>
      <c r="TIY81" s="458"/>
      <c r="TIZ81" s="458"/>
      <c r="TJA81" s="458"/>
      <c r="TJB81" s="458"/>
      <c r="TJC81" s="458"/>
      <c r="TJD81" s="458"/>
      <c r="TJE81" s="458"/>
      <c r="TJF81" s="458"/>
      <c r="TJG81" s="458"/>
      <c r="TJH81" s="458"/>
      <c r="TJI81" s="458"/>
      <c r="TJJ81" s="458"/>
      <c r="TJK81" s="458"/>
      <c r="TJL81" s="458"/>
      <c r="TJM81" s="458"/>
      <c r="TJN81" s="458"/>
      <c r="TJO81" s="458"/>
      <c r="TJP81" s="458"/>
      <c r="TJQ81" s="458"/>
      <c r="TJR81" s="458"/>
      <c r="TJS81" s="458"/>
      <c r="TJT81" s="458"/>
      <c r="TJU81" s="458"/>
      <c r="TJV81" s="458"/>
      <c r="TJW81" s="458"/>
      <c r="TJX81" s="458"/>
      <c r="TJY81" s="458"/>
      <c r="TJZ81" s="458"/>
      <c r="TKA81" s="458"/>
      <c r="TKB81" s="458"/>
      <c r="TKC81" s="458"/>
      <c r="TKD81" s="458"/>
      <c r="TKE81" s="458"/>
      <c r="TKF81" s="458"/>
      <c r="TKG81" s="458"/>
      <c r="TKH81" s="458"/>
      <c r="TKI81" s="458"/>
      <c r="TKJ81" s="458"/>
      <c r="TKK81" s="458"/>
      <c r="TKL81" s="458"/>
      <c r="TKM81" s="458"/>
      <c r="TKN81" s="458"/>
      <c r="TKO81" s="458"/>
      <c r="TKP81" s="458"/>
      <c r="TKQ81" s="458"/>
      <c r="TKR81" s="458"/>
      <c r="TKS81" s="458"/>
      <c r="TKT81" s="458"/>
      <c r="TKU81" s="458"/>
      <c r="TKV81" s="458"/>
      <c r="TKW81" s="458"/>
      <c r="TKX81" s="458"/>
      <c r="TKY81" s="458"/>
      <c r="TKZ81" s="458"/>
      <c r="TLA81" s="458"/>
      <c r="TLB81" s="458"/>
      <c r="TLC81" s="458"/>
      <c r="TLD81" s="458"/>
      <c r="TLE81" s="458"/>
      <c r="TLF81" s="458"/>
      <c r="TLG81" s="458"/>
      <c r="TLH81" s="458"/>
      <c r="TLI81" s="458"/>
      <c r="TLJ81" s="458"/>
      <c r="TLK81" s="458"/>
      <c r="TLL81" s="458"/>
      <c r="TLM81" s="458"/>
      <c r="TLN81" s="458"/>
      <c r="TLO81" s="458"/>
      <c r="TLP81" s="458"/>
      <c r="TLQ81" s="458"/>
      <c r="TLR81" s="458"/>
      <c r="TLS81" s="458"/>
      <c r="TLT81" s="458"/>
      <c r="TLU81" s="458"/>
      <c r="TLV81" s="458"/>
      <c r="TLW81" s="458"/>
      <c r="TLX81" s="458"/>
      <c r="TLY81" s="458"/>
      <c r="TLZ81" s="458"/>
      <c r="TMA81" s="458"/>
      <c r="TMB81" s="458"/>
      <c r="TMC81" s="458"/>
      <c r="TMD81" s="458"/>
      <c r="TME81" s="458"/>
      <c r="TMF81" s="458"/>
      <c r="TMG81" s="458"/>
      <c r="TMH81" s="458"/>
      <c r="TMI81" s="458"/>
      <c r="TMJ81" s="458"/>
      <c r="TMK81" s="458"/>
      <c r="TML81" s="458"/>
      <c r="TMM81" s="458"/>
      <c r="TMN81" s="458"/>
      <c r="TMO81" s="458"/>
      <c r="TMP81" s="458"/>
      <c r="TMQ81" s="458"/>
      <c r="TMR81" s="458"/>
      <c r="TMS81" s="458"/>
      <c r="TMT81" s="458"/>
      <c r="TMU81" s="458"/>
      <c r="TMV81" s="458"/>
      <c r="TMW81" s="458"/>
      <c r="TMX81" s="458"/>
      <c r="TMY81" s="458"/>
      <c r="TMZ81" s="458"/>
      <c r="TNA81" s="458"/>
      <c r="TNB81" s="458"/>
      <c r="TNC81" s="458"/>
      <c r="TND81" s="458"/>
      <c r="TNE81" s="458"/>
      <c r="TNF81" s="458"/>
      <c r="TNG81" s="458"/>
      <c r="TNH81" s="458"/>
      <c r="TNI81" s="458"/>
      <c r="TNJ81" s="458"/>
      <c r="TNK81" s="458"/>
      <c r="TNL81" s="458"/>
      <c r="TNM81" s="458"/>
      <c r="TNN81" s="458"/>
      <c r="TNO81" s="458"/>
      <c r="TNP81" s="458"/>
      <c r="TNQ81" s="458"/>
      <c r="TNR81" s="458"/>
      <c r="TNS81" s="458"/>
      <c r="TNT81" s="458"/>
      <c r="TNU81" s="458"/>
      <c r="TNV81" s="458"/>
      <c r="TNW81" s="458"/>
      <c r="TNX81" s="458"/>
      <c r="TNY81" s="458"/>
      <c r="TNZ81" s="458"/>
      <c r="TOA81" s="458"/>
      <c r="TOB81" s="458"/>
      <c r="TOC81" s="458"/>
      <c r="TOD81" s="458"/>
      <c r="TOE81" s="458"/>
      <c r="TOF81" s="458"/>
      <c r="TOG81" s="458"/>
      <c r="TOH81" s="458"/>
      <c r="TOI81" s="458"/>
      <c r="TOJ81" s="458"/>
      <c r="TOK81" s="458"/>
      <c r="TOL81" s="458"/>
      <c r="TOM81" s="458"/>
      <c r="TON81" s="458"/>
      <c r="TOO81" s="458"/>
      <c r="TOP81" s="458"/>
      <c r="TOQ81" s="458"/>
      <c r="TOR81" s="458"/>
      <c r="TOS81" s="458"/>
      <c r="TOT81" s="458"/>
      <c r="TOU81" s="458"/>
      <c r="TOV81" s="458"/>
      <c r="TOW81" s="458"/>
      <c r="TOX81" s="458"/>
      <c r="TOY81" s="458"/>
      <c r="TOZ81" s="458"/>
      <c r="TPA81" s="458"/>
      <c r="TPB81" s="458"/>
      <c r="TPC81" s="458"/>
      <c r="TPD81" s="458"/>
      <c r="TPE81" s="458"/>
      <c r="TPF81" s="458"/>
      <c r="TPG81" s="458"/>
      <c r="TPH81" s="458"/>
      <c r="TPI81" s="458"/>
      <c r="TPJ81" s="458"/>
      <c r="TPK81" s="458"/>
      <c r="TPL81" s="458"/>
      <c r="TPM81" s="458"/>
      <c r="TPN81" s="458"/>
      <c r="TPO81" s="458"/>
      <c r="TPP81" s="458"/>
      <c r="TPQ81" s="458"/>
      <c r="TPR81" s="458"/>
      <c r="TPS81" s="458"/>
      <c r="TPT81" s="458"/>
      <c r="TPU81" s="458"/>
      <c r="TPV81" s="458"/>
      <c r="TPW81" s="458"/>
      <c r="TPX81" s="458"/>
      <c r="TPY81" s="458"/>
      <c r="TPZ81" s="458"/>
      <c r="TQA81" s="458"/>
      <c r="TQB81" s="458"/>
      <c r="TQC81" s="458"/>
      <c r="TQD81" s="458"/>
      <c r="TQE81" s="458"/>
      <c r="TQF81" s="458"/>
      <c r="TQG81" s="458"/>
      <c r="TQH81" s="458"/>
      <c r="TQI81" s="458"/>
      <c r="TQJ81" s="458"/>
      <c r="TQK81" s="458"/>
      <c r="TQL81" s="458"/>
      <c r="TQM81" s="458"/>
      <c r="TQN81" s="458"/>
      <c r="TQO81" s="458"/>
      <c r="TQP81" s="458"/>
      <c r="TQQ81" s="458"/>
      <c r="TQR81" s="458"/>
      <c r="TQS81" s="458"/>
      <c r="TQT81" s="458"/>
      <c r="TQU81" s="458"/>
      <c r="TQV81" s="458"/>
      <c r="TQW81" s="458"/>
      <c r="TQX81" s="458"/>
      <c r="TQY81" s="458"/>
      <c r="TQZ81" s="458"/>
      <c r="TRA81" s="458"/>
      <c r="TRB81" s="458"/>
      <c r="TRC81" s="458"/>
      <c r="TRD81" s="458"/>
      <c r="TRE81" s="458"/>
      <c r="TRF81" s="458"/>
      <c r="TRG81" s="458"/>
      <c r="TRH81" s="458"/>
      <c r="TRI81" s="458"/>
      <c r="TRJ81" s="458"/>
      <c r="TRK81" s="458"/>
      <c r="TRL81" s="458"/>
      <c r="TRM81" s="458"/>
      <c r="TRN81" s="458"/>
      <c r="TRO81" s="458"/>
      <c r="TRP81" s="458"/>
      <c r="TRQ81" s="458"/>
      <c r="TRR81" s="458"/>
      <c r="TRS81" s="458"/>
      <c r="TRT81" s="458"/>
      <c r="TRU81" s="458"/>
      <c r="TRV81" s="458"/>
      <c r="TRW81" s="458"/>
      <c r="TRX81" s="458"/>
      <c r="TRY81" s="458"/>
      <c r="TRZ81" s="458"/>
      <c r="TSA81" s="458"/>
      <c r="TSB81" s="458"/>
      <c r="TSC81" s="458"/>
      <c r="TSD81" s="458"/>
      <c r="TSE81" s="458"/>
      <c r="TSF81" s="458"/>
      <c r="TSG81" s="458"/>
      <c r="TSH81" s="458"/>
      <c r="TSI81" s="458"/>
      <c r="TSJ81" s="458"/>
      <c r="TSK81" s="458"/>
      <c r="TSL81" s="458"/>
      <c r="TSM81" s="458"/>
      <c r="TSN81" s="458"/>
      <c r="TSO81" s="458"/>
      <c r="TSP81" s="458"/>
      <c r="TSQ81" s="458"/>
      <c r="TSR81" s="458"/>
      <c r="TSS81" s="458"/>
      <c r="TST81" s="458"/>
      <c r="TSU81" s="458"/>
      <c r="TSV81" s="458"/>
      <c r="TSW81" s="458"/>
      <c r="TSX81" s="458"/>
      <c r="TSY81" s="458"/>
      <c r="TSZ81" s="458"/>
      <c r="TTA81" s="458"/>
      <c r="TTB81" s="458"/>
      <c r="TTC81" s="458"/>
      <c r="TTD81" s="458"/>
      <c r="TTE81" s="458"/>
      <c r="TTF81" s="458"/>
      <c r="TTG81" s="458"/>
      <c r="TTH81" s="458"/>
      <c r="TTI81" s="458"/>
      <c r="TTJ81" s="458"/>
      <c r="TTK81" s="458"/>
      <c r="TTL81" s="458"/>
      <c r="TTM81" s="458"/>
      <c r="TTN81" s="458"/>
      <c r="TTO81" s="458"/>
      <c r="TTP81" s="458"/>
      <c r="TTQ81" s="458"/>
      <c r="TTR81" s="458"/>
      <c r="TTS81" s="458"/>
      <c r="TTT81" s="458"/>
      <c r="TTU81" s="458"/>
      <c r="TTV81" s="458"/>
      <c r="TTW81" s="458"/>
      <c r="TTX81" s="458"/>
      <c r="TTY81" s="458"/>
      <c r="TTZ81" s="458"/>
      <c r="TUA81" s="458"/>
      <c r="TUB81" s="458"/>
      <c r="TUC81" s="458"/>
      <c r="TUD81" s="458"/>
      <c r="TUE81" s="458"/>
      <c r="TUF81" s="458"/>
      <c r="TUG81" s="458"/>
      <c r="TUH81" s="458"/>
      <c r="TUI81" s="458"/>
      <c r="TUJ81" s="458"/>
      <c r="TUK81" s="458"/>
      <c r="TUL81" s="458"/>
      <c r="TUM81" s="458"/>
      <c r="TUN81" s="458"/>
      <c r="TUO81" s="458"/>
      <c r="TUP81" s="458"/>
      <c r="TUQ81" s="458"/>
      <c r="TUR81" s="458"/>
      <c r="TUS81" s="458"/>
      <c r="TUT81" s="458"/>
      <c r="TUU81" s="458"/>
      <c r="TUV81" s="458"/>
      <c r="TUW81" s="458"/>
      <c r="TUX81" s="458"/>
      <c r="TUY81" s="458"/>
      <c r="TUZ81" s="458"/>
      <c r="TVA81" s="458"/>
      <c r="TVB81" s="458"/>
      <c r="TVC81" s="458"/>
      <c r="TVD81" s="458"/>
      <c r="TVE81" s="458"/>
      <c r="TVF81" s="458"/>
      <c r="TVG81" s="458"/>
      <c r="TVH81" s="458"/>
      <c r="TVI81" s="458"/>
      <c r="TVJ81" s="458"/>
      <c r="TVK81" s="458"/>
      <c r="TVL81" s="458"/>
      <c r="TVM81" s="458"/>
      <c r="TVN81" s="458"/>
      <c r="TVO81" s="458"/>
      <c r="TVP81" s="458"/>
      <c r="TVQ81" s="458"/>
      <c r="TVR81" s="458"/>
      <c r="TVS81" s="458"/>
      <c r="TVT81" s="458"/>
      <c r="TVU81" s="458"/>
      <c r="TVV81" s="458"/>
      <c r="TVW81" s="458"/>
      <c r="TVX81" s="458"/>
      <c r="TVY81" s="458"/>
      <c r="TVZ81" s="458"/>
      <c r="TWA81" s="458"/>
      <c r="TWB81" s="458"/>
      <c r="TWC81" s="458"/>
      <c r="TWD81" s="458"/>
      <c r="TWE81" s="458"/>
      <c r="TWF81" s="458"/>
      <c r="TWG81" s="458"/>
      <c r="TWH81" s="458"/>
      <c r="TWI81" s="458"/>
      <c r="TWJ81" s="458"/>
      <c r="TWK81" s="458"/>
      <c r="TWL81" s="458"/>
      <c r="TWM81" s="458"/>
      <c r="TWN81" s="458"/>
      <c r="TWO81" s="458"/>
      <c r="TWP81" s="458"/>
      <c r="TWQ81" s="458"/>
      <c r="TWR81" s="458"/>
      <c r="TWS81" s="458"/>
      <c r="TWT81" s="458"/>
      <c r="TWU81" s="458"/>
      <c r="TWV81" s="458"/>
      <c r="TWW81" s="458"/>
      <c r="TWX81" s="458"/>
      <c r="TWY81" s="458"/>
      <c r="TWZ81" s="458"/>
      <c r="TXA81" s="458"/>
      <c r="TXB81" s="458"/>
      <c r="TXC81" s="458"/>
      <c r="TXD81" s="458"/>
      <c r="TXE81" s="458"/>
      <c r="TXF81" s="458"/>
      <c r="TXG81" s="458"/>
      <c r="TXH81" s="458"/>
      <c r="TXI81" s="458"/>
      <c r="TXJ81" s="458"/>
      <c r="TXK81" s="458"/>
      <c r="TXL81" s="458"/>
      <c r="TXM81" s="458"/>
      <c r="TXN81" s="458"/>
      <c r="TXO81" s="458"/>
      <c r="TXP81" s="458"/>
      <c r="TXQ81" s="458"/>
      <c r="TXR81" s="458"/>
      <c r="TXS81" s="458"/>
      <c r="TXT81" s="458"/>
      <c r="TXU81" s="458"/>
      <c r="TXV81" s="458"/>
      <c r="TXW81" s="458"/>
      <c r="TXX81" s="458"/>
      <c r="TXY81" s="458"/>
      <c r="TXZ81" s="458"/>
      <c r="TYA81" s="458"/>
      <c r="TYB81" s="458"/>
      <c r="TYC81" s="458"/>
      <c r="TYD81" s="458"/>
      <c r="TYE81" s="458"/>
      <c r="TYF81" s="458"/>
      <c r="TYG81" s="458"/>
      <c r="TYH81" s="458"/>
      <c r="TYI81" s="458"/>
      <c r="TYJ81" s="458"/>
      <c r="TYK81" s="458"/>
      <c r="TYL81" s="458"/>
      <c r="TYM81" s="458"/>
      <c r="TYN81" s="458"/>
      <c r="TYO81" s="458"/>
      <c r="TYP81" s="458"/>
      <c r="TYQ81" s="458"/>
      <c r="TYR81" s="458"/>
      <c r="TYS81" s="458"/>
      <c r="TYT81" s="458"/>
      <c r="TYU81" s="458"/>
      <c r="TYV81" s="458"/>
      <c r="TYW81" s="458"/>
      <c r="TYX81" s="458"/>
      <c r="TYY81" s="458"/>
      <c r="TYZ81" s="458"/>
      <c r="TZA81" s="458"/>
      <c r="TZB81" s="458"/>
      <c r="TZC81" s="458"/>
      <c r="TZD81" s="458"/>
      <c r="TZE81" s="458"/>
      <c r="TZF81" s="458"/>
      <c r="TZG81" s="458"/>
      <c r="TZH81" s="458"/>
      <c r="TZI81" s="458"/>
      <c r="TZJ81" s="458"/>
      <c r="TZK81" s="458"/>
      <c r="TZL81" s="458"/>
      <c r="TZM81" s="458"/>
      <c r="TZN81" s="458"/>
      <c r="TZO81" s="458"/>
      <c r="TZP81" s="458"/>
      <c r="TZQ81" s="458"/>
      <c r="TZR81" s="458"/>
      <c r="TZS81" s="458"/>
      <c r="TZT81" s="458"/>
      <c r="TZU81" s="458"/>
      <c r="TZV81" s="458"/>
      <c r="TZW81" s="458"/>
      <c r="TZX81" s="458"/>
      <c r="TZY81" s="458"/>
      <c r="TZZ81" s="458"/>
      <c r="UAA81" s="458"/>
      <c r="UAB81" s="458"/>
      <c r="UAC81" s="458"/>
      <c r="UAD81" s="458"/>
      <c r="UAE81" s="458"/>
      <c r="UAF81" s="458"/>
      <c r="UAG81" s="458"/>
      <c r="UAH81" s="458"/>
      <c r="UAI81" s="458"/>
      <c r="UAJ81" s="458"/>
      <c r="UAK81" s="458"/>
      <c r="UAL81" s="458"/>
      <c r="UAM81" s="458"/>
      <c r="UAN81" s="458"/>
      <c r="UAO81" s="458"/>
      <c r="UAP81" s="458"/>
      <c r="UAQ81" s="458"/>
      <c r="UAR81" s="458"/>
      <c r="UAS81" s="458"/>
      <c r="UAT81" s="458"/>
      <c r="UAU81" s="458"/>
      <c r="UAV81" s="458"/>
      <c r="UAW81" s="458"/>
      <c r="UAX81" s="458"/>
      <c r="UAY81" s="458"/>
      <c r="UAZ81" s="458"/>
      <c r="UBA81" s="458"/>
      <c r="UBB81" s="458"/>
      <c r="UBC81" s="458"/>
      <c r="UBD81" s="458"/>
      <c r="UBE81" s="458"/>
      <c r="UBF81" s="458"/>
      <c r="UBG81" s="458"/>
      <c r="UBH81" s="458"/>
      <c r="UBI81" s="458"/>
      <c r="UBJ81" s="458"/>
      <c r="UBK81" s="458"/>
      <c r="UBL81" s="458"/>
      <c r="UBM81" s="458"/>
      <c r="UBN81" s="458"/>
      <c r="UBO81" s="458"/>
      <c r="UBP81" s="458"/>
      <c r="UBQ81" s="458"/>
      <c r="UBR81" s="458"/>
      <c r="UBS81" s="458"/>
      <c r="UBT81" s="458"/>
      <c r="UBU81" s="458"/>
      <c r="UBV81" s="458"/>
      <c r="UBW81" s="458"/>
      <c r="UBX81" s="458"/>
      <c r="UBY81" s="458"/>
      <c r="UBZ81" s="458"/>
      <c r="UCA81" s="458"/>
      <c r="UCB81" s="458"/>
      <c r="UCC81" s="458"/>
      <c r="UCD81" s="458"/>
      <c r="UCE81" s="458"/>
      <c r="UCF81" s="458"/>
      <c r="UCG81" s="458"/>
      <c r="UCH81" s="458"/>
      <c r="UCI81" s="458"/>
      <c r="UCJ81" s="458"/>
      <c r="UCK81" s="458"/>
      <c r="UCL81" s="458"/>
      <c r="UCM81" s="458"/>
      <c r="UCN81" s="458"/>
      <c r="UCO81" s="458"/>
      <c r="UCP81" s="458"/>
      <c r="UCQ81" s="458"/>
      <c r="UCR81" s="458"/>
      <c r="UCS81" s="458"/>
      <c r="UCT81" s="458"/>
      <c r="UCU81" s="458"/>
      <c r="UCV81" s="458"/>
      <c r="UCW81" s="458"/>
      <c r="UCX81" s="458"/>
      <c r="UCY81" s="458"/>
      <c r="UCZ81" s="458"/>
      <c r="UDA81" s="458"/>
      <c r="UDB81" s="458"/>
      <c r="UDC81" s="458"/>
      <c r="UDD81" s="458"/>
      <c r="UDE81" s="458"/>
      <c r="UDF81" s="458"/>
      <c r="UDG81" s="458"/>
      <c r="UDH81" s="458"/>
      <c r="UDI81" s="458"/>
      <c r="UDJ81" s="458"/>
      <c r="UDK81" s="458"/>
      <c r="UDL81" s="458"/>
      <c r="UDM81" s="458"/>
      <c r="UDN81" s="458"/>
      <c r="UDO81" s="458"/>
      <c r="UDP81" s="458"/>
      <c r="UDQ81" s="458"/>
      <c r="UDR81" s="458"/>
      <c r="UDS81" s="458"/>
      <c r="UDT81" s="458"/>
      <c r="UDU81" s="458"/>
      <c r="UDV81" s="458"/>
      <c r="UDW81" s="458"/>
      <c r="UDX81" s="458"/>
      <c r="UDY81" s="458"/>
      <c r="UDZ81" s="458"/>
      <c r="UEA81" s="458"/>
      <c r="UEB81" s="458"/>
      <c r="UEC81" s="458"/>
      <c r="UED81" s="458"/>
      <c r="UEE81" s="458"/>
      <c r="UEF81" s="458"/>
      <c r="UEG81" s="458"/>
      <c r="UEH81" s="458"/>
      <c r="UEI81" s="458"/>
      <c r="UEJ81" s="458"/>
      <c r="UEK81" s="458"/>
      <c r="UEL81" s="458"/>
      <c r="UEM81" s="458"/>
      <c r="UEN81" s="458"/>
      <c r="UEO81" s="458"/>
      <c r="UEP81" s="458"/>
      <c r="UEQ81" s="458"/>
      <c r="UER81" s="458"/>
      <c r="UES81" s="458"/>
      <c r="UET81" s="458"/>
      <c r="UEU81" s="458"/>
      <c r="UEV81" s="458"/>
      <c r="UEW81" s="458"/>
      <c r="UEX81" s="458"/>
      <c r="UEY81" s="458"/>
      <c r="UEZ81" s="458"/>
      <c r="UFA81" s="458"/>
      <c r="UFB81" s="458"/>
      <c r="UFC81" s="458"/>
      <c r="UFD81" s="458"/>
      <c r="UFE81" s="458"/>
      <c r="UFF81" s="458"/>
      <c r="UFG81" s="458"/>
      <c r="UFH81" s="458"/>
      <c r="UFI81" s="458"/>
      <c r="UFJ81" s="458"/>
      <c r="UFK81" s="458"/>
      <c r="UFL81" s="458"/>
      <c r="UFM81" s="458"/>
      <c r="UFN81" s="458"/>
      <c r="UFO81" s="458"/>
      <c r="UFP81" s="458"/>
      <c r="UFQ81" s="458"/>
      <c r="UFR81" s="458"/>
      <c r="UFS81" s="458"/>
      <c r="UFT81" s="458"/>
      <c r="UFU81" s="458"/>
      <c r="UFV81" s="458"/>
      <c r="UFW81" s="458"/>
      <c r="UFX81" s="458"/>
      <c r="UFY81" s="458"/>
      <c r="UFZ81" s="458"/>
      <c r="UGA81" s="458"/>
      <c r="UGB81" s="458"/>
      <c r="UGC81" s="458"/>
      <c r="UGD81" s="458"/>
      <c r="UGE81" s="458"/>
      <c r="UGF81" s="458"/>
      <c r="UGG81" s="458"/>
      <c r="UGH81" s="458"/>
      <c r="UGI81" s="458"/>
      <c r="UGJ81" s="458"/>
      <c r="UGK81" s="458"/>
      <c r="UGL81" s="458"/>
      <c r="UGM81" s="458"/>
      <c r="UGN81" s="458"/>
      <c r="UGO81" s="458"/>
      <c r="UGP81" s="458"/>
      <c r="UGQ81" s="458"/>
      <c r="UGR81" s="458"/>
      <c r="UGS81" s="458"/>
      <c r="UGT81" s="458"/>
      <c r="UGU81" s="458"/>
      <c r="UGV81" s="458"/>
      <c r="UGW81" s="458"/>
      <c r="UGX81" s="458"/>
      <c r="UGY81" s="458"/>
      <c r="UGZ81" s="458"/>
      <c r="UHA81" s="458"/>
      <c r="UHB81" s="458"/>
      <c r="UHC81" s="458"/>
      <c r="UHD81" s="458"/>
      <c r="UHE81" s="458"/>
      <c r="UHF81" s="458"/>
      <c r="UHG81" s="458"/>
      <c r="UHH81" s="458"/>
      <c r="UHI81" s="458"/>
      <c r="UHJ81" s="458"/>
      <c r="UHK81" s="458"/>
      <c r="UHL81" s="458"/>
      <c r="UHM81" s="458"/>
      <c r="UHN81" s="458"/>
      <c r="UHO81" s="458"/>
      <c r="UHP81" s="458"/>
      <c r="UHQ81" s="458"/>
      <c r="UHR81" s="458"/>
      <c r="UHS81" s="458"/>
      <c r="UHT81" s="458"/>
      <c r="UHU81" s="458"/>
      <c r="UHV81" s="458"/>
      <c r="UHW81" s="458"/>
      <c r="UHX81" s="458"/>
      <c r="UHY81" s="458"/>
      <c r="UHZ81" s="458"/>
      <c r="UIA81" s="458"/>
      <c r="UIB81" s="458"/>
      <c r="UIC81" s="458"/>
      <c r="UID81" s="458"/>
      <c r="UIE81" s="458"/>
      <c r="UIF81" s="458"/>
      <c r="UIG81" s="458"/>
      <c r="UIH81" s="458"/>
      <c r="UII81" s="458"/>
      <c r="UIJ81" s="458"/>
      <c r="UIK81" s="458"/>
      <c r="UIL81" s="458"/>
      <c r="UIM81" s="458"/>
      <c r="UIN81" s="458"/>
      <c r="UIO81" s="458"/>
      <c r="UIP81" s="458"/>
      <c r="UIQ81" s="458"/>
      <c r="UIR81" s="458"/>
      <c r="UIS81" s="458"/>
      <c r="UIT81" s="458"/>
      <c r="UIU81" s="458"/>
      <c r="UIV81" s="458"/>
      <c r="UIW81" s="458"/>
      <c r="UIX81" s="458"/>
      <c r="UIY81" s="458"/>
      <c r="UIZ81" s="458"/>
      <c r="UJA81" s="458"/>
      <c r="UJB81" s="458"/>
      <c r="UJC81" s="458"/>
      <c r="UJD81" s="458"/>
      <c r="UJE81" s="458"/>
      <c r="UJF81" s="458"/>
      <c r="UJG81" s="458"/>
      <c r="UJH81" s="458"/>
      <c r="UJI81" s="458"/>
      <c r="UJJ81" s="458"/>
      <c r="UJK81" s="458"/>
      <c r="UJL81" s="458"/>
      <c r="UJM81" s="458"/>
      <c r="UJN81" s="458"/>
      <c r="UJO81" s="458"/>
      <c r="UJP81" s="458"/>
      <c r="UJQ81" s="458"/>
      <c r="UJR81" s="458"/>
      <c r="UJS81" s="458"/>
      <c r="UJT81" s="458"/>
      <c r="UJU81" s="458"/>
      <c r="UJV81" s="458"/>
      <c r="UJW81" s="458"/>
      <c r="UJX81" s="458"/>
      <c r="UJY81" s="458"/>
      <c r="UJZ81" s="458"/>
      <c r="UKA81" s="458"/>
      <c r="UKB81" s="458"/>
      <c r="UKC81" s="458"/>
      <c r="UKD81" s="458"/>
      <c r="UKE81" s="458"/>
      <c r="UKF81" s="458"/>
      <c r="UKG81" s="458"/>
      <c r="UKH81" s="458"/>
      <c r="UKI81" s="458"/>
      <c r="UKJ81" s="458"/>
      <c r="UKK81" s="458"/>
      <c r="UKL81" s="458"/>
      <c r="UKM81" s="458"/>
      <c r="UKN81" s="458"/>
      <c r="UKO81" s="458"/>
      <c r="UKP81" s="458"/>
      <c r="UKQ81" s="458"/>
      <c r="UKR81" s="458"/>
      <c r="UKS81" s="458"/>
      <c r="UKT81" s="458"/>
      <c r="UKU81" s="458"/>
      <c r="UKV81" s="458"/>
      <c r="UKW81" s="458"/>
      <c r="UKX81" s="458"/>
      <c r="UKY81" s="458"/>
      <c r="UKZ81" s="458"/>
      <c r="ULA81" s="458"/>
      <c r="ULB81" s="458"/>
      <c r="ULC81" s="458"/>
      <c r="ULD81" s="458"/>
      <c r="ULE81" s="458"/>
      <c r="ULF81" s="458"/>
      <c r="ULG81" s="458"/>
      <c r="ULH81" s="458"/>
      <c r="ULI81" s="458"/>
      <c r="ULJ81" s="458"/>
      <c r="ULK81" s="458"/>
      <c r="ULL81" s="458"/>
      <c r="ULM81" s="458"/>
      <c r="ULN81" s="458"/>
      <c r="ULO81" s="458"/>
      <c r="ULP81" s="458"/>
      <c r="ULQ81" s="458"/>
      <c r="ULR81" s="458"/>
      <c r="ULS81" s="458"/>
      <c r="ULT81" s="458"/>
      <c r="ULU81" s="458"/>
      <c r="ULV81" s="458"/>
      <c r="ULW81" s="458"/>
      <c r="ULX81" s="458"/>
      <c r="ULY81" s="458"/>
      <c r="ULZ81" s="458"/>
      <c r="UMA81" s="458"/>
      <c r="UMB81" s="458"/>
      <c r="UMC81" s="458"/>
      <c r="UMD81" s="458"/>
      <c r="UME81" s="458"/>
      <c r="UMF81" s="458"/>
      <c r="UMG81" s="458"/>
      <c r="UMH81" s="458"/>
      <c r="UMI81" s="458"/>
      <c r="UMJ81" s="458"/>
      <c r="UMK81" s="458"/>
      <c r="UML81" s="458"/>
      <c r="UMM81" s="458"/>
      <c r="UMN81" s="458"/>
      <c r="UMO81" s="458"/>
      <c r="UMP81" s="458"/>
      <c r="UMQ81" s="458"/>
      <c r="UMR81" s="458"/>
      <c r="UMS81" s="458"/>
      <c r="UMT81" s="458"/>
      <c r="UMU81" s="458"/>
      <c r="UMV81" s="458"/>
      <c r="UMW81" s="458"/>
      <c r="UMX81" s="458"/>
      <c r="UMY81" s="458"/>
      <c r="UMZ81" s="458"/>
      <c r="UNA81" s="458"/>
      <c r="UNB81" s="458"/>
      <c r="UNC81" s="458"/>
      <c r="UND81" s="458"/>
      <c r="UNE81" s="458"/>
      <c r="UNF81" s="458"/>
      <c r="UNG81" s="458"/>
      <c r="UNH81" s="458"/>
      <c r="UNI81" s="458"/>
      <c r="UNJ81" s="458"/>
      <c r="UNK81" s="458"/>
      <c r="UNL81" s="458"/>
      <c r="UNM81" s="458"/>
      <c r="UNN81" s="458"/>
      <c r="UNO81" s="458"/>
      <c r="UNP81" s="458"/>
      <c r="UNQ81" s="458"/>
      <c r="UNR81" s="458"/>
      <c r="UNS81" s="458"/>
      <c r="UNT81" s="458"/>
      <c r="UNU81" s="458"/>
      <c r="UNV81" s="458"/>
      <c r="UNW81" s="458"/>
      <c r="UNX81" s="458"/>
      <c r="UNY81" s="458"/>
      <c r="UNZ81" s="458"/>
      <c r="UOA81" s="458"/>
      <c r="UOB81" s="458"/>
      <c r="UOC81" s="458"/>
      <c r="UOD81" s="458"/>
      <c r="UOE81" s="458"/>
      <c r="UOF81" s="458"/>
      <c r="UOG81" s="458"/>
      <c r="UOH81" s="458"/>
      <c r="UOI81" s="458"/>
      <c r="UOJ81" s="458"/>
      <c r="UOK81" s="458"/>
      <c r="UOL81" s="458"/>
      <c r="UOM81" s="458"/>
      <c r="UON81" s="458"/>
      <c r="UOO81" s="458"/>
      <c r="UOP81" s="458"/>
      <c r="UOQ81" s="458"/>
      <c r="UOR81" s="458"/>
      <c r="UOS81" s="458"/>
      <c r="UOT81" s="458"/>
      <c r="UOU81" s="458"/>
      <c r="UOV81" s="458"/>
      <c r="UOW81" s="458"/>
      <c r="UOX81" s="458"/>
      <c r="UOY81" s="458"/>
      <c r="UOZ81" s="458"/>
      <c r="UPA81" s="458"/>
      <c r="UPB81" s="458"/>
      <c r="UPC81" s="458"/>
      <c r="UPD81" s="458"/>
      <c r="UPE81" s="458"/>
      <c r="UPF81" s="458"/>
      <c r="UPG81" s="458"/>
      <c r="UPH81" s="458"/>
      <c r="UPI81" s="458"/>
      <c r="UPJ81" s="458"/>
      <c r="UPK81" s="458"/>
      <c r="UPL81" s="458"/>
      <c r="UPM81" s="458"/>
      <c r="UPN81" s="458"/>
      <c r="UPO81" s="458"/>
      <c r="UPP81" s="458"/>
      <c r="UPQ81" s="458"/>
      <c r="UPR81" s="458"/>
      <c r="UPS81" s="458"/>
      <c r="UPT81" s="458"/>
      <c r="UPU81" s="458"/>
      <c r="UPV81" s="458"/>
      <c r="UPW81" s="458"/>
      <c r="UPX81" s="458"/>
      <c r="UPY81" s="458"/>
      <c r="UPZ81" s="458"/>
      <c r="UQA81" s="458"/>
      <c r="UQB81" s="458"/>
      <c r="UQC81" s="458"/>
      <c r="UQD81" s="458"/>
      <c r="UQE81" s="458"/>
      <c r="UQF81" s="458"/>
      <c r="UQG81" s="458"/>
      <c r="UQH81" s="458"/>
      <c r="UQI81" s="458"/>
      <c r="UQJ81" s="458"/>
      <c r="UQK81" s="458"/>
      <c r="UQL81" s="458"/>
      <c r="UQM81" s="458"/>
      <c r="UQN81" s="458"/>
      <c r="UQO81" s="458"/>
      <c r="UQP81" s="458"/>
      <c r="UQQ81" s="458"/>
      <c r="UQR81" s="458"/>
      <c r="UQS81" s="458"/>
      <c r="UQT81" s="458"/>
      <c r="UQU81" s="458"/>
      <c r="UQV81" s="458"/>
      <c r="UQW81" s="458"/>
      <c r="UQX81" s="458"/>
      <c r="UQY81" s="458"/>
      <c r="UQZ81" s="458"/>
      <c r="URA81" s="458"/>
      <c r="URB81" s="458"/>
      <c r="URC81" s="458"/>
      <c r="URD81" s="458"/>
      <c r="URE81" s="458"/>
      <c r="URF81" s="458"/>
      <c r="URG81" s="458"/>
      <c r="URH81" s="458"/>
      <c r="URI81" s="458"/>
      <c r="URJ81" s="458"/>
      <c r="URK81" s="458"/>
      <c r="URL81" s="458"/>
      <c r="URM81" s="458"/>
      <c r="URN81" s="458"/>
      <c r="URO81" s="458"/>
      <c r="URP81" s="458"/>
      <c r="URQ81" s="458"/>
      <c r="URR81" s="458"/>
      <c r="URS81" s="458"/>
      <c r="URT81" s="458"/>
      <c r="URU81" s="458"/>
      <c r="URV81" s="458"/>
      <c r="URW81" s="458"/>
      <c r="URX81" s="458"/>
      <c r="URY81" s="458"/>
      <c r="URZ81" s="458"/>
      <c r="USA81" s="458"/>
      <c r="USB81" s="458"/>
      <c r="USC81" s="458"/>
      <c r="USD81" s="458"/>
      <c r="USE81" s="458"/>
      <c r="USF81" s="458"/>
      <c r="USG81" s="458"/>
      <c r="USH81" s="458"/>
      <c r="USI81" s="458"/>
      <c r="USJ81" s="458"/>
      <c r="USK81" s="458"/>
      <c r="USL81" s="458"/>
      <c r="USM81" s="458"/>
      <c r="USN81" s="458"/>
      <c r="USO81" s="458"/>
      <c r="USP81" s="458"/>
      <c r="USQ81" s="458"/>
      <c r="USR81" s="458"/>
      <c r="USS81" s="458"/>
      <c r="UST81" s="458"/>
      <c r="USU81" s="458"/>
      <c r="USV81" s="458"/>
      <c r="USW81" s="458"/>
      <c r="USX81" s="458"/>
      <c r="USY81" s="458"/>
      <c r="USZ81" s="458"/>
      <c r="UTA81" s="458"/>
      <c r="UTB81" s="458"/>
      <c r="UTC81" s="458"/>
      <c r="UTD81" s="458"/>
      <c r="UTE81" s="458"/>
      <c r="UTF81" s="458"/>
      <c r="UTG81" s="458"/>
      <c r="UTH81" s="458"/>
      <c r="UTI81" s="458"/>
      <c r="UTJ81" s="458"/>
      <c r="UTK81" s="458"/>
      <c r="UTL81" s="458"/>
      <c r="UTM81" s="458"/>
      <c r="UTN81" s="458"/>
      <c r="UTO81" s="458"/>
      <c r="UTP81" s="458"/>
      <c r="UTQ81" s="458"/>
      <c r="UTR81" s="458"/>
      <c r="UTS81" s="458"/>
      <c r="UTT81" s="458"/>
      <c r="UTU81" s="458"/>
      <c r="UTV81" s="458"/>
      <c r="UTW81" s="458"/>
      <c r="UTX81" s="458"/>
      <c r="UTY81" s="458"/>
      <c r="UTZ81" s="458"/>
      <c r="UUA81" s="458"/>
      <c r="UUB81" s="458"/>
      <c r="UUC81" s="458"/>
      <c r="UUD81" s="458"/>
      <c r="UUE81" s="458"/>
      <c r="UUF81" s="458"/>
      <c r="UUG81" s="458"/>
      <c r="UUH81" s="458"/>
      <c r="UUI81" s="458"/>
      <c r="UUJ81" s="458"/>
      <c r="UUK81" s="458"/>
      <c r="UUL81" s="458"/>
      <c r="UUM81" s="458"/>
      <c r="UUN81" s="458"/>
      <c r="UUO81" s="458"/>
      <c r="UUP81" s="458"/>
      <c r="UUQ81" s="458"/>
      <c r="UUR81" s="458"/>
      <c r="UUS81" s="458"/>
      <c r="UUT81" s="458"/>
      <c r="UUU81" s="458"/>
      <c r="UUV81" s="458"/>
      <c r="UUW81" s="458"/>
      <c r="UUX81" s="458"/>
      <c r="UUY81" s="458"/>
      <c r="UUZ81" s="458"/>
      <c r="UVA81" s="458"/>
      <c r="UVB81" s="458"/>
      <c r="UVC81" s="458"/>
      <c r="UVD81" s="458"/>
      <c r="UVE81" s="458"/>
      <c r="UVF81" s="458"/>
      <c r="UVG81" s="458"/>
      <c r="UVH81" s="458"/>
      <c r="UVI81" s="458"/>
      <c r="UVJ81" s="458"/>
      <c r="UVK81" s="458"/>
      <c r="UVL81" s="458"/>
      <c r="UVM81" s="458"/>
      <c r="UVN81" s="458"/>
      <c r="UVO81" s="458"/>
      <c r="UVP81" s="458"/>
      <c r="UVQ81" s="458"/>
      <c r="UVR81" s="458"/>
      <c r="UVS81" s="458"/>
      <c r="UVT81" s="458"/>
      <c r="UVU81" s="458"/>
      <c r="UVV81" s="458"/>
      <c r="UVW81" s="458"/>
      <c r="UVX81" s="458"/>
      <c r="UVY81" s="458"/>
      <c r="UVZ81" s="458"/>
      <c r="UWA81" s="458"/>
      <c r="UWB81" s="458"/>
      <c r="UWC81" s="458"/>
      <c r="UWD81" s="458"/>
      <c r="UWE81" s="458"/>
      <c r="UWF81" s="458"/>
      <c r="UWG81" s="458"/>
      <c r="UWH81" s="458"/>
      <c r="UWI81" s="458"/>
      <c r="UWJ81" s="458"/>
      <c r="UWK81" s="458"/>
      <c r="UWL81" s="458"/>
      <c r="UWM81" s="458"/>
      <c r="UWN81" s="458"/>
      <c r="UWO81" s="458"/>
      <c r="UWP81" s="458"/>
      <c r="UWQ81" s="458"/>
      <c r="UWR81" s="458"/>
      <c r="UWS81" s="458"/>
      <c r="UWT81" s="458"/>
      <c r="UWU81" s="458"/>
      <c r="UWV81" s="458"/>
      <c r="UWW81" s="458"/>
      <c r="UWX81" s="458"/>
      <c r="UWY81" s="458"/>
      <c r="UWZ81" s="458"/>
      <c r="UXA81" s="458"/>
      <c r="UXB81" s="458"/>
      <c r="UXC81" s="458"/>
      <c r="UXD81" s="458"/>
      <c r="UXE81" s="458"/>
      <c r="UXF81" s="458"/>
      <c r="UXG81" s="458"/>
      <c r="UXH81" s="458"/>
      <c r="UXI81" s="458"/>
      <c r="UXJ81" s="458"/>
      <c r="UXK81" s="458"/>
      <c r="UXL81" s="458"/>
      <c r="UXM81" s="458"/>
      <c r="UXN81" s="458"/>
      <c r="UXO81" s="458"/>
      <c r="UXP81" s="458"/>
      <c r="UXQ81" s="458"/>
      <c r="UXR81" s="458"/>
      <c r="UXS81" s="458"/>
      <c r="UXT81" s="458"/>
      <c r="UXU81" s="458"/>
      <c r="UXV81" s="458"/>
      <c r="UXW81" s="458"/>
      <c r="UXX81" s="458"/>
      <c r="UXY81" s="458"/>
      <c r="UXZ81" s="458"/>
      <c r="UYA81" s="458"/>
      <c r="UYB81" s="458"/>
      <c r="UYC81" s="458"/>
      <c r="UYD81" s="458"/>
      <c r="UYE81" s="458"/>
      <c r="UYF81" s="458"/>
      <c r="UYG81" s="458"/>
      <c r="UYH81" s="458"/>
      <c r="UYI81" s="458"/>
      <c r="UYJ81" s="458"/>
      <c r="UYK81" s="458"/>
      <c r="UYL81" s="458"/>
      <c r="UYM81" s="458"/>
      <c r="UYN81" s="458"/>
      <c r="UYO81" s="458"/>
      <c r="UYP81" s="458"/>
      <c r="UYQ81" s="458"/>
      <c r="UYR81" s="458"/>
      <c r="UYS81" s="458"/>
      <c r="UYT81" s="458"/>
      <c r="UYU81" s="458"/>
      <c r="UYV81" s="458"/>
      <c r="UYW81" s="458"/>
      <c r="UYX81" s="458"/>
      <c r="UYY81" s="458"/>
      <c r="UYZ81" s="458"/>
      <c r="UZA81" s="458"/>
      <c r="UZB81" s="458"/>
      <c r="UZC81" s="458"/>
      <c r="UZD81" s="458"/>
      <c r="UZE81" s="458"/>
      <c r="UZF81" s="458"/>
      <c r="UZG81" s="458"/>
      <c r="UZH81" s="458"/>
      <c r="UZI81" s="458"/>
      <c r="UZJ81" s="458"/>
      <c r="UZK81" s="458"/>
      <c r="UZL81" s="458"/>
      <c r="UZM81" s="458"/>
      <c r="UZN81" s="458"/>
      <c r="UZO81" s="458"/>
      <c r="UZP81" s="458"/>
      <c r="UZQ81" s="458"/>
      <c r="UZR81" s="458"/>
      <c r="UZS81" s="458"/>
      <c r="UZT81" s="458"/>
      <c r="UZU81" s="458"/>
      <c r="UZV81" s="458"/>
      <c r="UZW81" s="458"/>
      <c r="UZX81" s="458"/>
      <c r="UZY81" s="458"/>
      <c r="UZZ81" s="458"/>
      <c r="VAA81" s="458"/>
      <c r="VAB81" s="458"/>
      <c r="VAC81" s="458"/>
      <c r="VAD81" s="458"/>
      <c r="VAE81" s="458"/>
      <c r="VAF81" s="458"/>
      <c r="VAG81" s="458"/>
      <c r="VAH81" s="458"/>
      <c r="VAI81" s="458"/>
      <c r="VAJ81" s="458"/>
      <c r="VAK81" s="458"/>
      <c r="VAL81" s="458"/>
      <c r="VAM81" s="458"/>
      <c r="VAN81" s="458"/>
      <c r="VAO81" s="458"/>
      <c r="VAP81" s="458"/>
      <c r="VAQ81" s="458"/>
      <c r="VAR81" s="458"/>
      <c r="VAS81" s="458"/>
      <c r="VAT81" s="458"/>
      <c r="VAU81" s="458"/>
      <c r="VAV81" s="458"/>
      <c r="VAW81" s="458"/>
      <c r="VAX81" s="458"/>
      <c r="VAY81" s="458"/>
      <c r="VAZ81" s="458"/>
      <c r="VBA81" s="458"/>
      <c r="VBB81" s="458"/>
      <c r="VBC81" s="458"/>
      <c r="VBD81" s="458"/>
      <c r="VBE81" s="458"/>
      <c r="VBF81" s="458"/>
      <c r="VBG81" s="458"/>
      <c r="VBH81" s="458"/>
      <c r="VBI81" s="458"/>
      <c r="VBJ81" s="458"/>
      <c r="VBK81" s="458"/>
      <c r="VBL81" s="458"/>
      <c r="VBM81" s="458"/>
      <c r="VBN81" s="458"/>
      <c r="VBO81" s="458"/>
      <c r="VBP81" s="458"/>
      <c r="VBQ81" s="458"/>
      <c r="VBR81" s="458"/>
      <c r="VBS81" s="458"/>
      <c r="VBT81" s="458"/>
      <c r="VBU81" s="458"/>
      <c r="VBV81" s="458"/>
      <c r="VBW81" s="458"/>
      <c r="VBX81" s="458"/>
      <c r="VBY81" s="458"/>
      <c r="VBZ81" s="458"/>
      <c r="VCA81" s="458"/>
      <c r="VCB81" s="458"/>
      <c r="VCC81" s="458"/>
      <c r="VCD81" s="458"/>
      <c r="VCE81" s="458"/>
      <c r="VCF81" s="458"/>
      <c r="VCG81" s="458"/>
      <c r="VCH81" s="458"/>
      <c r="VCI81" s="458"/>
      <c r="VCJ81" s="458"/>
      <c r="VCK81" s="458"/>
      <c r="VCL81" s="458"/>
      <c r="VCM81" s="458"/>
      <c r="VCN81" s="458"/>
      <c r="VCO81" s="458"/>
      <c r="VCP81" s="458"/>
      <c r="VCQ81" s="458"/>
      <c r="VCR81" s="458"/>
      <c r="VCS81" s="458"/>
      <c r="VCT81" s="458"/>
      <c r="VCU81" s="458"/>
      <c r="VCV81" s="458"/>
      <c r="VCW81" s="458"/>
      <c r="VCX81" s="458"/>
      <c r="VCY81" s="458"/>
      <c r="VCZ81" s="458"/>
      <c r="VDA81" s="458"/>
      <c r="VDB81" s="458"/>
      <c r="VDC81" s="458"/>
      <c r="VDD81" s="458"/>
      <c r="VDE81" s="458"/>
      <c r="VDF81" s="458"/>
      <c r="VDG81" s="458"/>
      <c r="VDH81" s="458"/>
      <c r="VDI81" s="458"/>
      <c r="VDJ81" s="458"/>
      <c r="VDK81" s="458"/>
      <c r="VDL81" s="458"/>
      <c r="VDM81" s="458"/>
      <c r="VDN81" s="458"/>
      <c r="VDO81" s="458"/>
      <c r="VDP81" s="458"/>
      <c r="VDQ81" s="458"/>
      <c r="VDR81" s="458"/>
      <c r="VDS81" s="458"/>
      <c r="VDT81" s="458"/>
      <c r="VDU81" s="458"/>
      <c r="VDV81" s="458"/>
      <c r="VDW81" s="458"/>
      <c r="VDX81" s="458"/>
      <c r="VDY81" s="458"/>
      <c r="VDZ81" s="458"/>
      <c r="VEA81" s="458"/>
      <c r="VEB81" s="458"/>
      <c r="VEC81" s="458"/>
      <c r="VED81" s="458"/>
      <c r="VEE81" s="458"/>
      <c r="VEF81" s="458"/>
      <c r="VEG81" s="458"/>
      <c r="VEH81" s="458"/>
      <c r="VEI81" s="458"/>
      <c r="VEJ81" s="458"/>
      <c r="VEK81" s="458"/>
      <c r="VEL81" s="458"/>
      <c r="VEM81" s="458"/>
      <c r="VEN81" s="458"/>
      <c r="VEO81" s="458"/>
      <c r="VEP81" s="458"/>
      <c r="VEQ81" s="458"/>
      <c r="VER81" s="458"/>
      <c r="VES81" s="458"/>
      <c r="VET81" s="458"/>
      <c r="VEU81" s="458"/>
      <c r="VEV81" s="458"/>
      <c r="VEW81" s="458"/>
      <c r="VEX81" s="458"/>
      <c r="VEY81" s="458"/>
      <c r="VEZ81" s="458"/>
      <c r="VFA81" s="458"/>
      <c r="VFB81" s="458"/>
      <c r="VFC81" s="458"/>
      <c r="VFD81" s="458"/>
      <c r="VFE81" s="458"/>
      <c r="VFF81" s="458"/>
      <c r="VFG81" s="458"/>
      <c r="VFH81" s="458"/>
      <c r="VFI81" s="458"/>
      <c r="VFJ81" s="458"/>
      <c r="VFK81" s="458"/>
      <c r="VFL81" s="458"/>
      <c r="VFM81" s="458"/>
      <c r="VFN81" s="458"/>
      <c r="VFO81" s="458"/>
      <c r="VFP81" s="458"/>
      <c r="VFQ81" s="458"/>
      <c r="VFR81" s="458"/>
      <c r="VFS81" s="458"/>
      <c r="VFT81" s="458"/>
      <c r="VFU81" s="458"/>
      <c r="VFV81" s="458"/>
      <c r="VFW81" s="458"/>
      <c r="VFX81" s="458"/>
      <c r="VFY81" s="458"/>
      <c r="VFZ81" s="458"/>
      <c r="VGA81" s="458"/>
      <c r="VGB81" s="458"/>
      <c r="VGC81" s="458"/>
      <c r="VGD81" s="458"/>
      <c r="VGE81" s="458"/>
      <c r="VGF81" s="458"/>
      <c r="VGG81" s="458"/>
      <c r="VGH81" s="458"/>
      <c r="VGI81" s="458"/>
      <c r="VGJ81" s="458"/>
      <c r="VGK81" s="458"/>
      <c r="VGL81" s="458"/>
      <c r="VGM81" s="458"/>
      <c r="VGN81" s="458"/>
      <c r="VGO81" s="458"/>
      <c r="VGP81" s="458"/>
      <c r="VGQ81" s="458"/>
      <c r="VGR81" s="458"/>
      <c r="VGS81" s="458"/>
      <c r="VGT81" s="458"/>
      <c r="VGU81" s="458"/>
      <c r="VGV81" s="458"/>
      <c r="VGW81" s="458"/>
      <c r="VGX81" s="458"/>
      <c r="VGY81" s="458"/>
      <c r="VGZ81" s="458"/>
      <c r="VHA81" s="458"/>
      <c r="VHB81" s="458"/>
      <c r="VHC81" s="458"/>
      <c r="VHD81" s="458"/>
      <c r="VHE81" s="458"/>
      <c r="VHF81" s="458"/>
      <c r="VHG81" s="458"/>
      <c r="VHH81" s="458"/>
      <c r="VHI81" s="458"/>
      <c r="VHJ81" s="458"/>
      <c r="VHK81" s="458"/>
      <c r="VHL81" s="458"/>
      <c r="VHM81" s="458"/>
      <c r="VHN81" s="458"/>
      <c r="VHO81" s="458"/>
      <c r="VHP81" s="458"/>
      <c r="VHQ81" s="458"/>
      <c r="VHR81" s="458"/>
      <c r="VHS81" s="458"/>
      <c r="VHT81" s="458"/>
      <c r="VHU81" s="458"/>
      <c r="VHV81" s="458"/>
      <c r="VHW81" s="458"/>
      <c r="VHX81" s="458"/>
      <c r="VHY81" s="458"/>
      <c r="VHZ81" s="458"/>
      <c r="VIA81" s="458"/>
      <c r="VIB81" s="458"/>
      <c r="VIC81" s="458"/>
      <c r="VID81" s="458"/>
      <c r="VIE81" s="458"/>
      <c r="VIF81" s="458"/>
      <c r="VIG81" s="458"/>
      <c r="VIH81" s="458"/>
      <c r="VII81" s="458"/>
      <c r="VIJ81" s="458"/>
      <c r="VIK81" s="458"/>
      <c r="VIL81" s="458"/>
      <c r="VIM81" s="458"/>
      <c r="VIN81" s="458"/>
      <c r="VIO81" s="458"/>
      <c r="VIP81" s="458"/>
      <c r="VIQ81" s="458"/>
      <c r="VIR81" s="458"/>
      <c r="VIS81" s="458"/>
      <c r="VIT81" s="458"/>
      <c r="VIU81" s="458"/>
      <c r="VIV81" s="458"/>
      <c r="VIW81" s="458"/>
      <c r="VIX81" s="458"/>
      <c r="VIY81" s="458"/>
      <c r="VIZ81" s="458"/>
      <c r="VJA81" s="458"/>
      <c r="VJB81" s="458"/>
      <c r="VJC81" s="458"/>
      <c r="VJD81" s="458"/>
      <c r="VJE81" s="458"/>
      <c r="VJF81" s="458"/>
      <c r="VJG81" s="458"/>
      <c r="VJH81" s="458"/>
      <c r="VJI81" s="458"/>
      <c r="VJJ81" s="458"/>
      <c r="VJK81" s="458"/>
      <c r="VJL81" s="458"/>
      <c r="VJM81" s="458"/>
      <c r="VJN81" s="458"/>
      <c r="VJO81" s="458"/>
      <c r="VJP81" s="458"/>
      <c r="VJQ81" s="458"/>
      <c r="VJR81" s="458"/>
      <c r="VJS81" s="458"/>
      <c r="VJT81" s="458"/>
      <c r="VJU81" s="458"/>
      <c r="VJV81" s="458"/>
      <c r="VJW81" s="458"/>
      <c r="VJX81" s="458"/>
      <c r="VJY81" s="458"/>
      <c r="VJZ81" s="458"/>
      <c r="VKA81" s="458"/>
      <c r="VKB81" s="458"/>
      <c r="VKC81" s="458"/>
      <c r="VKD81" s="458"/>
      <c r="VKE81" s="458"/>
      <c r="VKF81" s="458"/>
      <c r="VKG81" s="458"/>
      <c r="VKH81" s="458"/>
      <c r="VKI81" s="458"/>
      <c r="VKJ81" s="458"/>
      <c r="VKK81" s="458"/>
      <c r="VKL81" s="458"/>
      <c r="VKM81" s="458"/>
      <c r="VKN81" s="458"/>
      <c r="VKO81" s="458"/>
      <c r="VKP81" s="458"/>
      <c r="VKQ81" s="458"/>
      <c r="VKR81" s="458"/>
      <c r="VKS81" s="458"/>
      <c r="VKT81" s="458"/>
      <c r="VKU81" s="458"/>
      <c r="VKV81" s="458"/>
      <c r="VKW81" s="458"/>
      <c r="VKX81" s="458"/>
      <c r="VKY81" s="458"/>
      <c r="VKZ81" s="458"/>
      <c r="VLA81" s="458"/>
      <c r="VLB81" s="458"/>
      <c r="VLC81" s="458"/>
      <c r="VLD81" s="458"/>
      <c r="VLE81" s="458"/>
      <c r="VLF81" s="458"/>
      <c r="VLG81" s="458"/>
      <c r="VLH81" s="458"/>
      <c r="VLI81" s="458"/>
      <c r="VLJ81" s="458"/>
      <c r="VLK81" s="458"/>
      <c r="VLL81" s="458"/>
      <c r="VLM81" s="458"/>
      <c r="VLN81" s="458"/>
      <c r="VLO81" s="458"/>
      <c r="VLP81" s="458"/>
      <c r="VLQ81" s="458"/>
      <c r="VLR81" s="458"/>
      <c r="VLS81" s="458"/>
      <c r="VLT81" s="458"/>
      <c r="VLU81" s="458"/>
      <c r="VLV81" s="458"/>
      <c r="VLW81" s="458"/>
      <c r="VLX81" s="458"/>
      <c r="VLY81" s="458"/>
      <c r="VLZ81" s="458"/>
      <c r="VMA81" s="458"/>
      <c r="VMB81" s="458"/>
      <c r="VMC81" s="458"/>
      <c r="VMD81" s="458"/>
      <c r="VME81" s="458"/>
      <c r="VMF81" s="458"/>
      <c r="VMG81" s="458"/>
      <c r="VMH81" s="458"/>
      <c r="VMI81" s="458"/>
      <c r="VMJ81" s="458"/>
      <c r="VMK81" s="458"/>
      <c r="VML81" s="458"/>
      <c r="VMM81" s="458"/>
      <c r="VMN81" s="458"/>
      <c r="VMO81" s="458"/>
      <c r="VMP81" s="458"/>
      <c r="VMQ81" s="458"/>
      <c r="VMR81" s="458"/>
      <c r="VMS81" s="458"/>
      <c r="VMT81" s="458"/>
      <c r="VMU81" s="458"/>
      <c r="VMV81" s="458"/>
      <c r="VMW81" s="458"/>
      <c r="VMX81" s="458"/>
      <c r="VMY81" s="458"/>
      <c r="VMZ81" s="458"/>
      <c r="VNA81" s="458"/>
      <c r="VNB81" s="458"/>
      <c r="VNC81" s="458"/>
      <c r="VND81" s="458"/>
      <c r="VNE81" s="458"/>
      <c r="VNF81" s="458"/>
      <c r="VNG81" s="458"/>
      <c r="VNH81" s="458"/>
      <c r="VNI81" s="458"/>
      <c r="VNJ81" s="458"/>
      <c r="VNK81" s="458"/>
      <c r="VNL81" s="458"/>
      <c r="VNM81" s="458"/>
      <c r="VNN81" s="458"/>
      <c r="VNO81" s="458"/>
      <c r="VNP81" s="458"/>
      <c r="VNQ81" s="458"/>
      <c r="VNR81" s="458"/>
      <c r="VNS81" s="458"/>
      <c r="VNT81" s="458"/>
      <c r="VNU81" s="458"/>
      <c r="VNV81" s="458"/>
      <c r="VNW81" s="458"/>
      <c r="VNX81" s="458"/>
      <c r="VNY81" s="458"/>
      <c r="VNZ81" s="458"/>
      <c r="VOA81" s="458"/>
      <c r="VOB81" s="458"/>
      <c r="VOC81" s="458"/>
      <c r="VOD81" s="458"/>
      <c r="VOE81" s="458"/>
      <c r="VOF81" s="458"/>
      <c r="VOG81" s="458"/>
      <c r="VOH81" s="458"/>
      <c r="VOI81" s="458"/>
      <c r="VOJ81" s="458"/>
      <c r="VOK81" s="458"/>
      <c r="VOL81" s="458"/>
      <c r="VOM81" s="458"/>
      <c r="VON81" s="458"/>
      <c r="VOO81" s="458"/>
      <c r="VOP81" s="458"/>
      <c r="VOQ81" s="458"/>
      <c r="VOR81" s="458"/>
      <c r="VOS81" s="458"/>
      <c r="VOT81" s="458"/>
      <c r="VOU81" s="458"/>
      <c r="VOV81" s="458"/>
      <c r="VOW81" s="458"/>
      <c r="VOX81" s="458"/>
      <c r="VOY81" s="458"/>
      <c r="VOZ81" s="458"/>
      <c r="VPA81" s="458"/>
      <c r="VPB81" s="458"/>
      <c r="VPC81" s="458"/>
      <c r="VPD81" s="458"/>
      <c r="VPE81" s="458"/>
      <c r="VPF81" s="458"/>
      <c r="VPG81" s="458"/>
      <c r="VPH81" s="458"/>
      <c r="VPI81" s="458"/>
      <c r="VPJ81" s="458"/>
      <c r="VPK81" s="458"/>
      <c r="VPL81" s="458"/>
      <c r="VPM81" s="458"/>
      <c r="VPN81" s="458"/>
      <c r="VPO81" s="458"/>
      <c r="VPP81" s="458"/>
      <c r="VPQ81" s="458"/>
      <c r="VPR81" s="458"/>
      <c r="VPS81" s="458"/>
      <c r="VPT81" s="458"/>
      <c r="VPU81" s="458"/>
      <c r="VPV81" s="458"/>
      <c r="VPW81" s="458"/>
      <c r="VPX81" s="458"/>
      <c r="VPY81" s="458"/>
      <c r="VPZ81" s="458"/>
      <c r="VQA81" s="458"/>
      <c r="VQB81" s="458"/>
      <c r="VQC81" s="458"/>
      <c r="VQD81" s="458"/>
      <c r="VQE81" s="458"/>
      <c r="VQF81" s="458"/>
      <c r="VQG81" s="458"/>
      <c r="VQH81" s="458"/>
      <c r="VQI81" s="458"/>
      <c r="VQJ81" s="458"/>
      <c r="VQK81" s="458"/>
      <c r="VQL81" s="458"/>
      <c r="VQM81" s="458"/>
      <c r="VQN81" s="458"/>
      <c r="VQO81" s="458"/>
      <c r="VQP81" s="458"/>
      <c r="VQQ81" s="458"/>
      <c r="VQR81" s="458"/>
      <c r="VQS81" s="458"/>
      <c r="VQT81" s="458"/>
      <c r="VQU81" s="458"/>
      <c r="VQV81" s="458"/>
      <c r="VQW81" s="458"/>
      <c r="VQX81" s="458"/>
      <c r="VQY81" s="458"/>
      <c r="VQZ81" s="458"/>
      <c r="VRA81" s="458"/>
      <c r="VRB81" s="458"/>
      <c r="VRC81" s="458"/>
      <c r="VRD81" s="458"/>
      <c r="VRE81" s="458"/>
      <c r="VRF81" s="458"/>
      <c r="VRG81" s="458"/>
      <c r="VRH81" s="458"/>
      <c r="VRI81" s="458"/>
      <c r="VRJ81" s="458"/>
      <c r="VRK81" s="458"/>
      <c r="VRL81" s="458"/>
      <c r="VRM81" s="458"/>
      <c r="VRN81" s="458"/>
      <c r="VRO81" s="458"/>
      <c r="VRP81" s="458"/>
      <c r="VRQ81" s="458"/>
      <c r="VRR81" s="458"/>
      <c r="VRS81" s="458"/>
      <c r="VRT81" s="458"/>
      <c r="VRU81" s="458"/>
      <c r="VRV81" s="458"/>
      <c r="VRW81" s="458"/>
      <c r="VRX81" s="458"/>
      <c r="VRY81" s="458"/>
      <c r="VRZ81" s="458"/>
      <c r="VSA81" s="458"/>
      <c r="VSB81" s="458"/>
      <c r="VSC81" s="458"/>
      <c r="VSD81" s="458"/>
      <c r="VSE81" s="458"/>
      <c r="VSF81" s="458"/>
      <c r="VSG81" s="458"/>
      <c r="VSH81" s="458"/>
      <c r="VSI81" s="458"/>
      <c r="VSJ81" s="458"/>
      <c r="VSK81" s="458"/>
      <c r="VSL81" s="458"/>
      <c r="VSM81" s="458"/>
      <c r="VSN81" s="458"/>
      <c r="VSO81" s="458"/>
      <c r="VSP81" s="458"/>
      <c r="VSQ81" s="458"/>
      <c r="VSR81" s="458"/>
      <c r="VSS81" s="458"/>
      <c r="VST81" s="458"/>
      <c r="VSU81" s="458"/>
      <c r="VSV81" s="458"/>
      <c r="VSW81" s="458"/>
      <c r="VSX81" s="458"/>
      <c r="VSY81" s="458"/>
      <c r="VSZ81" s="458"/>
      <c r="VTA81" s="458"/>
      <c r="VTB81" s="458"/>
      <c r="VTC81" s="458"/>
      <c r="VTD81" s="458"/>
      <c r="VTE81" s="458"/>
      <c r="VTF81" s="458"/>
      <c r="VTG81" s="458"/>
      <c r="VTH81" s="458"/>
      <c r="VTI81" s="458"/>
      <c r="VTJ81" s="458"/>
      <c r="VTK81" s="458"/>
      <c r="VTL81" s="458"/>
      <c r="VTM81" s="458"/>
      <c r="VTN81" s="458"/>
      <c r="VTO81" s="458"/>
      <c r="VTP81" s="458"/>
      <c r="VTQ81" s="458"/>
      <c r="VTR81" s="458"/>
      <c r="VTS81" s="458"/>
      <c r="VTT81" s="458"/>
      <c r="VTU81" s="458"/>
      <c r="VTV81" s="458"/>
      <c r="VTW81" s="458"/>
      <c r="VTX81" s="458"/>
      <c r="VTY81" s="458"/>
      <c r="VTZ81" s="458"/>
      <c r="VUA81" s="458"/>
      <c r="VUB81" s="458"/>
      <c r="VUC81" s="458"/>
      <c r="VUD81" s="458"/>
      <c r="VUE81" s="458"/>
      <c r="VUF81" s="458"/>
      <c r="VUG81" s="458"/>
      <c r="VUH81" s="458"/>
      <c r="VUI81" s="458"/>
      <c r="VUJ81" s="458"/>
      <c r="VUK81" s="458"/>
      <c r="VUL81" s="458"/>
      <c r="VUM81" s="458"/>
      <c r="VUN81" s="458"/>
      <c r="VUO81" s="458"/>
      <c r="VUP81" s="458"/>
      <c r="VUQ81" s="458"/>
      <c r="VUR81" s="458"/>
      <c r="VUS81" s="458"/>
      <c r="VUT81" s="458"/>
      <c r="VUU81" s="458"/>
      <c r="VUV81" s="458"/>
      <c r="VUW81" s="458"/>
      <c r="VUX81" s="458"/>
      <c r="VUY81" s="458"/>
      <c r="VUZ81" s="458"/>
      <c r="VVA81" s="458"/>
      <c r="VVB81" s="458"/>
      <c r="VVC81" s="458"/>
      <c r="VVD81" s="458"/>
      <c r="VVE81" s="458"/>
      <c r="VVF81" s="458"/>
      <c r="VVG81" s="458"/>
      <c r="VVH81" s="458"/>
      <c r="VVI81" s="458"/>
      <c r="VVJ81" s="458"/>
      <c r="VVK81" s="458"/>
      <c r="VVL81" s="458"/>
      <c r="VVM81" s="458"/>
      <c r="VVN81" s="458"/>
      <c r="VVO81" s="458"/>
      <c r="VVP81" s="458"/>
      <c r="VVQ81" s="458"/>
      <c r="VVR81" s="458"/>
      <c r="VVS81" s="458"/>
      <c r="VVT81" s="458"/>
      <c r="VVU81" s="458"/>
      <c r="VVV81" s="458"/>
      <c r="VVW81" s="458"/>
      <c r="VVX81" s="458"/>
      <c r="VVY81" s="458"/>
      <c r="VVZ81" s="458"/>
      <c r="VWA81" s="458"/>
      <c r="VWB81" s="458"/>
      <c r="VWC81" s="458"/>
      <c r="VWD81" s="458"/>
      <c r="VWE81" s="458"/>
      <c r="VWF81" s="458"/>
      <c r="VWG81" s="458"/>
      <c r="VWH81" s="458"/>
      <c r="VWI81" s="458"/>
      <c r="VWJ81" s="458"/>
      <c r="VWK81" s="458"/>
      <c r="VWL81" s="458"/>
      <c r="VWM81" s="458"/>
      <c r="VWN81" s="458"/>
      <c r="VWO81" s="458"/>
      <c r="VWP81" s="458"/>
      <c r="VWQ81" s="458"/>
      <c r="VWR81" s="458"/>
      <c r="VWS81" s="458"/>
      <c r="VWT81" s="458"/>
      <c r="VWU81" s="458"/>
      <c r="VWV81" s="458"/>
      <c r="VWW81" s="458"/>
      <c r="VWX81" s="458"/>
      <c r="VWY81" s="458"/>
      <c r="VWZ81" s="458"/>
      <c r="VXA81" s="458"/>
      <c r="VXB81" s="458"/>
      <c r="VXC81" s="458"/>
      <c r="VXD81" s="458"/>
      <c r="VXE81" s="458"/>
      <c r="VXF81" s="458"/>
      <c r="VXG81" s="458"/>
      <c r="VXH81" s="458"/>
      <c r="VXI81" s="458"/>
      <c r="VXJ81" s="458"/>
      <c r="VXK81" s="458"/>
      <c r="VXL81" s="458"/>
      <c r="VXM81" s="458"/>
      <c r="VXN81" s="458"/>
      <c r="VXO81" s="458"/>
      <c r="VXP81" s="458"/>
      <c r="VXQ81" s="458"/>
      <c r="VXR81" s="458"/>
      <c r="VXS81" s="458"/>
      <c r="VXT81" s="458"/>
      <c r="VXU81" s="458"/>
      <c r="VXV81" s="458"/>
      <c r="VXW81" s="458"/>
      <c r="VXX81" s="458"/>
      <c r="VXY81" s="458"/>
      <c r="VXZ81" s="458"/>
      <c r="VYA81" s="458"/>
      <c r="VYB81" s="458"/>
      <c r="VYC81" s="458"/>
      <c r="VYD81" s="458"/>
      <c r="VYE81" s="458"/>
      <c r="VYF81" s="458"/>
      <c r="VYG81" s="458"/>
      <c r="VYH81" s="458"/>
      <c r="VYI81" s="458"/>
      <c r="VYJ81" s="458"/>
      <c r="VYK81" s="458"/>
      <c r="VYL81" s="458"/>
      <c r="VYM81" s="458"/>
      <c r="VYN81" s="458"/>
      <c r="VYO81" s="458"/>
      <c r="VYP81" s="458"/>
      <c r="VYQ81" s="458"/>
      <c r="VYR81" s="458"/>
      <c r="VYS81" s="458"/>
      <c r="VYT81" s="458"/>
      <c r="VYU81" s="458"/>
      <c r="VYV81" s="458"/>
      <c r="VYW81" s="458"/>
      <c r="VYX81" s="458"/>
      <c r="VYY81" s="458"/>
      <c r="VYZ81" s="458"/>
      <c r="VZA81" s="458"/>
      <c r="VZB81" s="458"/>
      <c r="VZC81" s="458"/>
      <c r="VZD81" s="458"/>
      <c r="VZE81" s="458"/>
      <c r="VZF81" s="458"/>
      <c r="VZG81" s="458"/>
      <c r="VZH81" s="458"/>
      <c r="VZI81" s="458"/>
      <c r="VZJ81" s="458"/>
      <c r="VZK81" s="458"/>
      <c r="VZL81" s="458"/>
      <c r="VZM81" s="458"/>
      <c r="VZN81" s="458"/>
      <c r="VZO81" s="458"/>
      <c r="VZP81" s="458"/>
      <c r="VZQ81" s="458"/>
      <c r="VZR81" s="458"/>
      <c r="VZS81" s="458"/>
      <c r="VZT81" s="458"/>
      <c r="VZU81" s="458"/>
      <c r="VZV81" s="458"/>
      <c r="VZW81" s="458"/>
      <c r="VZX81" s="458"/>
      <c r="VZY81" s="458"/>
      <c r="VZZ81" s="458"/>
      <c r="WAA81" s="458"/>
      <c r="WAB81" s="458"/>
      <c r="WAC81" s="458"/>
      <c r="WAD81" s="458"/>
      <c r="WAE81" s="458"/>
      <c r="WAF81" s="458"/>
      <c r="WAG81" s="458"/>
      <c r="WAH81" s="458"/>
      <c r="WAI81" s="458"/>
      <c r="WAJ81" s="458"/>
      <c r="WAK81" s="458"/>
      <c r="WAL81" s="458"/>
      <c r="WAM81" s="458"/>
      <c r="WAN81" s="458"/>
      <c r="WAO81" s="458"/>
      <c r="WAP81" s="458"/>
      <c r="WAQ81" s="458"/>
      <c r="WAR81" s="458"/>
      <c r="WAS81" s="458"/>
      <c r="WAT81" s="458"/>
      <c r="WAU81" s="458"/>
      <c r="WAV81" s="458"/>
      <c r="WAW81" s="458"/>
      <c r="WAX81" s="458"/>
      <c r="WAY81" s="458"/>
      <c r="WAZ81" s="458"/>
      <c r="WBA81" s="458"/>
      <c r="WBB81" s="458"/>
      <c r="WBC81" s="458"/>
      <c r="WBD81" s="458"/>
      <c r="WBE81" s="458"/>
      <c r="WBF81" s="458"/>
      <c r="WBG81" s="458"/>
      <c r="WBH81" s="458"/>
      <c r="WBI81" s="458"/>
      <c r="WBJ81" s="458"/>
      <c r="WBK81" s="458"/>
      <c r="WBL81" s="458"/>
      <c r="WBM81" s="458"/>
      <c r="WBN81" s="458"/>
      <c r="WBO81" s="458"/>
      <c r="WBP81" s="458"/>
      <c r="WBQ81" s="458"/>
      <c r="WBR81" s="458"/>
      <c r="WBS81" s="458"/>
      <c r="WBT81" s="458"/>
      <c r="WBU81" s="458"/>
      <c r="WBV81" s="458"/>
      <c r="WBW81" s="458"/>
      <c r="WBX81" s="458"/>
      <c r="WBY81" s="458"/>
      <c r="WBZ81" s="458"/>
      <c r="WCA81" s="458"/>
      <c r="WCB81" s="458"/>
      <c r="WCC81" s="458"/>
      <c r="WCD81" s="458"/>
      <c r="WCE81" s="458"/>
      <c r="WCF81" s="458"/>
      <c r="WCG81" s="458"/>
      <c r="WCH81" s="458"/>
      <c r="WCI81" s="458"/>
      <c r="WCJ81" s="458"/>
      <c r="WCK81" s="458"/>
      <c r="WCL81" s="458"/>
      <c r="WCM81" s="458"/>
      <c r="WCN81" s="458"/>
      <c r="WCO81" s="458"/>
      <c r="WCP81" s="458"/>
      <c r="WCQ81" s="458"/>
      <c r="WCR81" s="458"/>
      <c r="WCS81" s="458"/>
      <c r="WCT81" s="458"/>
      <c r="WCU81" s="458"/>
      <c r="WCV81" s="458"/>
      <c r="WCW81" s="458"/>
      <c r="WCX81" s="458"/>
      <c r="WCY81" s="458"/>
      <c r="WCZ81" s="458"/>
      <c r="WDA81" s="458"/>
      <c r="WDB81" s="458"/>
      <c r="WDC81" s="458"/>
      <c r="WDD81" s="458"/>
      <c r="WDE81" s="458"/>
      <c r="WDF81" s="458"/>
      <c r="WDG81" s="458"/>
      <c r="WDH81" s="458"/>
      <c r="WDI81" s="458"/>
      <c r="WDJ81" s="458"/>
      <c r="WDK81" s="458"/>
      <c r="WDL81" s="458"/>
      <c r="WDM81" s="458"/>
      <c r="WDN81" s="458"/>
      <c r="WDO81" s="458"/>
      <c r="WDP81" s="458"/>
      <c r="WDQ81" s="458"/>
      <c r="WDR81" s="458"/>
      <c r="WDS81" s="458"/>
      <c r="WDT81" s="458"/>
      <c r="WDU81" s="458"/>
      <c r="WDV81" s="458"/>
      <c r="WDW81" s="458"/>
      <c r="WDX81" s="458"/>
      <c r="WDY81" s="458"/>
      <c r="WDZ81" s="458"/>
      <c r="WEA81" s="458"/>
      <c r="WEB81" s="458"/>
      <c r="WEC81" s="458"/>
      <c r="WED81" s="458"/>
      <c r="WEE81" s="458"/>
      <c r="WEF81" s="458"/>
      <c r="WEG81" s="458"/>
      <c r="WEH81" s="458"/>
      <c r="WEI81" s="458"/>
      <c r="WEJ81" s="458"/>
      <c r="WEK81" s="458"/>
      <c r="WEL81" s="458"/>
      <c r="WEM81" s="458"/>
      <c r="WEN81" s="458"/>
      <c r="WEO81" s="458"/>
      <c r="WEP81" s="458"/>
      <c r="WEQ81" s="458"/>
      <c r="WER81" s="458"/>
      <c r="WES81" s="458"/>
      <c r="WET81" s="458"/>
      <c r="WEU81" s="458"/>
      <c r="WEV81" s="458"/>
      <c r="WEW81" s="458"/>
      <c r="WEX81" s="458"/>
      <c r="WEY81" s="458"/>
      <c r="WEZ81" s="458"/>
      <c r="WFA81" s="458"/>
      <c r="WFB81" s="458"/>
      <c r="WFC81" s="458"/>
      <c r="WFD81" s="458"/>
      <c r="WFE81" s="458"/>
      <c r="WFF81" s="458"/>
      <c r="WFG81" s="458"/>
      <c r="WFH81" s="458"/>
      <c r="WFI81" s="458"/>
      <c r="WFJ81" s="458"/>
      <c r="WFK81" s="458"/>
      <c r="WFL81" s="458"/>
      <c r="WFM81" s="458"/>
      <c r="WFN81" s="458"/>
      <c r="WFO81" s="458"/>
      <c r="WFP81" s="458"/>
      <c r="WFQ81" s="458"/>
      <c r="WFR81" s="458"/>
      <c r="WFS81" s="458"/>
      <c r="WFT81" s="458"/>
      <c r="WFU81" s="458"/>
      <c r="WFV81" s="458"/>
      <c r="WFW81" s="458"/>
      <c r="WFX81" s="458"/>
      <c r="WFY81" s="458"/>
      <c r="WFZ81" s="458"/>
      <c r="WGA81" s="458"/>
      <c r="WGB81" s="458"/>
      <c r="WGC81" s="458"/>
      <c r="WGD81" s="458"/>
      <c r="WGE81" s="458"/>
      <c r="WGF81" s="458"/>
      <c r="WGG81" s="458"/>
      <c r="WGH81" s="458"/>
      <c r="WGI81" s="458"/>
      <c r="WGJ81" s="458"/>
      <c r="WGK81" s="458"/>
      <c r="WGL81" s="458"/>
      <c r="WGM81" s="458"/>
      <c r="WGN81" s="458"/>
      <c r="WGO81" s="458"/>
      <c r="WGP81" s="458"/>
      <c r="WGQ81" s="458"/>
      <c r="WGR81" s="458"/>
      <c r="WGS81" s="458"/>
      <c r="WGT81" s="458"/>
      <c r="WGU81" s="458"/>
      <c r="WGV81" s="458"/>
      <c r="WGW81" s="458"/>
      <c r="WGX81" s="458"/>
      <c r="WGY81" s="458"/>
      <c r="WGZ81" s="458"/>
      <c r="WHA81" s="458"/>
      <c r="WHB81" s="458"/>
      <c r="WHC81" s="458"/>
      <c r="WHD81" s="458"/>
      <c r="WHE81" s="458"/>
      <c r="WHF81" s="458"/>
      <c r="WHG81" s="458"/>
      <c r="WHH81" s="458"/>
      <c r="WHI81" s="458"/>
      <c r="WHJ81" s="458"/>
      <c r="WHK81" s="458"/>
      <c r="WHL81" s="458"/>
      <c r="WHM81" s="458"/>
      <c r="WHN81" s="458"/>
      <c r="WHO81" s="458"/>
      <c r="WHP81" s="458"/>
      <c r="WHQ81" s="458"/>
      <c r="WHR81" s="458"/>
      <c r="WHS81" s="458"/>
      <c r="WHT81" s="458"/>
      <c r="WHU81" s="458"/>
      <c r="WHV81" s="458"/>
      <c r="WHW81" s="458"/>
      <c r="WHX81" s="458"/>
      <c r="WHY81" s="458"/>
      <c r="WHZ81" s="458"/>
      <c r="WIA81" s="458"/>
      <c r="WIB81" s="458"/>
      <c r="WIC81" s="458"/>
      <c r="WID81" s="458"/>
      <c r="WIE81" s="458"/>
      <c r="WIF81" s="458"/>
      <c r="WIG81" s="458"/>
      <c r="WIH81" s="458"/>
      <c r="WII81" s="458"/>
      <c r="WIJ81" s="458"/>
      <c r="WIK81" s="458"/>
      <c r="WIL81" s="458"/>
      <c r="WIM81" s="458"/>
      <c r="WIN81" s="458"/>
      <c r="WIO81" s="458"/>
      <c r="WIP81" s="458"/>
      <c r="WIQ81" s="458"/>
      <c r="WIR81" s="458"/>
      <c r="WIS81" s="458"/>
      <c r="WIT81" s="458"/>
      <c r="WIU81" s="458"/>
      <c r="WIV81" s="458"/>
      <c r="WIW81" s="458"/>
      <c r="WIX81" s="458"/>
      <c r="WIY81" s="458"/>
      <c r="WIZ81" s="458"/>
      <c r="WJA81" s="458"/>
      <c r="WJB81" s="458"/>
      <c r="WJC81" s="458"/>
      <c r="WJD81" s="458"/>
      <c r="WJE81" s="458"/>
      <c r="WJF81" s="458"/>
      <c r="WJG81" s="458"/>
      <c r="WJH81" s="458"/>
      <c r="WJI81" s="458"/>
      <c r="WJJ81" s="458"/>
      <c r="WJK81" s="458"/>
      <c r="WJL81" s="458"/>
      <c r="WJM81" s="458"/>
      <c r="WJN81" s="458"/>
      <c r="WJO81" s="458"/>
      <c r="WJP81" s="458"/>
      <c r="WJQ81" s="458"/>
      <c r="WJR81" s="458"/>
      <c r="WJS81" s="458"/>
      <c r="WJT81" s="458"/>
      <c r="WJU81" s="458"/>
      <c r="WJV81" s="458"/>
      <c r="WJW81" s="458"/>
      <c r="WJX81" s="458"/>
      <c r="WJY81" s="458"/>
      <c r="WJZ81" s="458"/>
      <c r="WKA81" s="458"/>
      <c r="WKB81" s="458"/>
      <c r="WKC81" s="458"/>
      <c r="WKD81" s="458"/>
      <c r="WKE81" s="458"/>
      <c r="WKF81" s="458"/>
      <c r="WKG81" s="458"/>
      <c r="WKH81" s="458"/>
      <c r="WKI81" s="458"/>
      <c r="WKJ81" s="458"/>
      <c r="WKK81" s="458"/>
      <c r="WKL81" s="458"/>
      <c r="WKM81" s="458"/>
      <c r="WKN81" s="458"/>
      <c r="WKO81" s="458"/>
      <c r="WKP81" s="458"/>
      <c r="WKQ81" s="458"/>
      <c r="WKR81" s="458"/>
      <c r="WKS81" s="458"/>
      <c r="WKT81" s="458"/>
      <c r="WKU81" s="458"/>
      <c r="WKV81" s="458"/>
      <c r="WKW81" s="458"/>
      <c r="WKX81" s="458"/>
      <c r="WKY81" s="458"/>
      <c r="WKZ81" s="458"/>
      <c r="WLA81" s="458"/>
      <c r="WLB81" s="458"/>
      <c r="WLC81" s="458"/>
      <c r="WLD81" s="458"/>
      <c r="WLE81" s="458"/>
      <c r="WLF81" s="458"/>
      <c r="WLG81" s="458"/>
      <c r="WLH81" s="458"/>
      <c r="WLI81" s="458"/>
      <c r="WLJ81" s="458"/>
      <c r="WLK81" s="458"/>
      <c r="WLL81" s="458"/>
      <c r="WLM81" s="458"/>
      <c r="WLN81" s="458"/>
      <c r="WLO81" s="458"/>
      <c r="WLP81" s="458"/>
      <c r="WLQ81" s="458"/>
      <c r="WLR81" s="458"/>
      <c r="WLS81" s="458"/>
      <c r="WLT81" s="458"/>
      <c r="WLU81" s="458"/>
      <c r="WLV81" s="458"/>
      <c r="WLW81" s="458"/>
      <c r="WLX81" s="458"/>
      <c r="WLY81" s="458"/>
      <c r="WLZ81" s="458"/>
      <c r="WMA81" s="458"/>
      <c r="WMB81" s="458"/>
      <c r="WMC81" s="458"/>
      <c r="WMD81" s="458"/>
      <c r="WME81" s="458"/>
      <c r="WMF81" s="458"/>
      <c r="WMG81" s="458"/>
      <c r="WMH81" s="458"/>
      <c r="WMI81" s="458"/>
      <c r="WMJ81" s="458"/>
      <c r="WMK81" s="458"/>
      <c r="WML81" s="458"/>
      <c r="WMM81" s="458"/>
      <c r="WMN81" s="458"/>
      <c r="WMO81" s="458"/>
      <c r="WMP81" s="458"/>
      <c r="WMQ81" s="458"/>
      <c r="WMR81" s="458"/>
      <c r="WMS81" s="458"/>
      <c r="WMT81" s="458"/>
      <c r="WMU81" s="458"/>
      <c r="WMV81" s="458"/>
      <c r="WMW81" s="458"/>
      <c r="WMX81" s="458"/>
      <c r="WMY81" s="458"/>
      <c r="WMZ81" s="458"/>
      <c r="WNA81" s="458"/>
      <c r="WNB81" s="458"/>
      <c r="WNC81" s="458"/>
      <c r="WND81" s="458"/>
      <c r="WNE81" s="458"/>
      <c r="WNF81" s="458"/>
      <c r="WNG81" s="458"/>
      <c r="WNH81" s="458"/>
      <c r="WNI81" s="458"/>
      <c r="WNJ81" s="458"/>
      <c r="WNK81" s="458"/>
      <c r="WNL81" s="458"/>
      <c r="WNM81" s="458"/>
      <c r="WNN81" s="458"/>
      <c r="WNO81" s="458"/>
      <c r="WNP81" s="458"/>
      <c r="WNQ81" s="458"/>
      <c r="WNR81" s="458"/>
      <c r="WNS81" s="458"/>
      <c r="WNT81" s="458"/>
      <c r="WNU81" s="458"/>
      <c r="WNV81" s="458"/>
      <c r="WNW81" s="458"/>
      <c r="WNX81" s="458"/>
      <c r="WNY81" s="458"/>
      <c r="WNZ81" s="458"/>
      <c r="WOA81" s="458"/>
      <c r="WOB81" s="458"/>
      <c r="WOC81" s="458"/>
      <c r="WOD81" s="458"/>
      <c r="WOE81" s="458"/>
      <c r="WOF81" s="458"/>
      <c r="WOG81" s="458"/>
      <c r="WOH81" s="458"/>
      <c r="WOI81" s="458"/>
      <c r="WOJ81" s="458"/>
      <c r="WOK81" s="458"/>
      <c r="WOL81" s="458"/>
      <c r="WOM81" s="458"/>
      <c r="WON81" s="458"/>
      <c r="WOO81" s="458"/>
      <c r="WOP81" s="458"/>
      <c r="WOQ81" s="458"/>
      <c r="WOR81" s="458"/>
      <c r="WOS81" s="458"/>
      <c r="WOT81" s="458"/>
      <c r="WOU81" s="458"/>
      <c r="WOV81" s="458"/>
      <c r="WOW81" s="458"/>
      <c r="WOX81" s="458"/>
      <c r="WOY81" s="458"/>
      <c r="WOZ81" s="458"/>
      <c r="WPA81" s="458"/>
      <c r="WPB81" s="458"/>
      <c r="WPC81" s="458"/>
      <c r="WPD81" s="458"/>
      <c r="WPE81" s="458"/>
      <c r="WPF81" s="458"/>
      <c r="WPG81" s="458"/>
      <c r="WPH81" s="458"/>
      <c r="WPI81" s="458"/>
      <c r="WPJ81" s="458"/>
      <c r="WPK81" s="458"/>
      <c r="WPL81" s="458"/>
      <c r="WPM81" s="458"/>
      <c r="WPN81" s="458"/>
      <c r="WPO81" s="458"/>
      <c r="WPP81" s="458"/>
      <c r="WPQ81" s="458"/>
      <c r="WPR81" s="458"/>
      <c r="WPS81" s="458"/>
      <c r="WPT81" s="458"/>
      <c r="WPU81" s="458"/>
      <c r="WPV81" s="458"/>
      <c r="WPW81" s="458"/>
      <c r="WPX81" s="458"/>
      <c r="WPY81" s="458"/>
      <c r="WPZ81" s="458"/>
      <c r="WQA81" s="458"/>
      <c r="WQB81" s="458"/>
      <c r="WQC81" s="458"/>
      <c r="WQD81" s="458"/>
      <c r="WQE81" s="458"/>
      <c r="WQF81" s="458"/>
      <c r="WQG81" s="458"/>
      <c r="WQH81" s="458"/>
      <c r="WQI81" s="458"/>
      <c r="WQJ81" s="458"/>
      <c r="WQK81" s="458"/>
      <c r="WQL81" s="458"/>
      <c r="WQM81" s="458"/>
      <c r="WQN81" s="458"/>
      <c r="WQO81" s="458"/>
      <c r="WQP81" s="458"/>
      <c r="WQQ81" s="458"/>
      <c r="WQR81" s="458"/>
      <c r="WQS81" s="458"/>
      <c r="WQT81" s="458"/>
      <c r="WQU81" s="458"/>
      <c r="WQV81" s="458"/>
      <c r="WQW81" s="458"/>
      <c r="WQX81" s="458"/>
      <c r="WQY81" s="458"/>
      <c r="WQZ81" s="458"/>
      <c r="WRA81" s="458"/>
      <c r="WRB81" s="458"/>
      <c r="WRC81" s="458"/>
      <c r="WRD81" s="458"/>
      <c r="WRE81" s="458"/>
      <c r="WRF81" s="458"/>
      <c r="WRG81" s="458"/>
      <c r="WRH81" s="458"/>
      <c r="WRI81" s="458"/>
      <c r="WRJ81" s="458"/>
      <c r="WRK81" s="458"/>
      <c r="WRL81" s="458"/>
      <c r="WRM81" s="458"/>
      <c r="WRN81" s="458"/>
      <c r="WRO81" s="458"/>
      <c r="WRP81" s="458"/>
      <c r="WRQ81" s="458"/>
      <c r="WRR81" s="458"/>
      <c r="WRS81" s="458"/>
      <c r="WRT81" s="458"/>
      <c r="WRU81" s="458"/>
      <c r="WRV81" s="458"/>
      <c r="WRW81" s="458"/>
      <c r="WRX81" s="458"/>
      <c r="WRY81" s="458"/>
      <c r="WRZ81" s="458"/>
      <c r="WSA81" s="458"/>
      <c r="WSB81" s="458"/>
      <c r="WSC81" s="458"/>
      <c r="WSD81" s="458"/>
      <c r="WSE81" s="458"/>
      <c r="WSF81" s="458"/>
      <c r="WSG81" s="458"/>
      <c r="WSH81" s="458"/>
      <c r="WSI81" s="458"/>
      <c r="WSJ81" s="458"/>
      <c r="WSK81" s="458"/>
      <c r="WSL81" s="458"/>
      <c r="WSM81" s="458"/>
      <c r="WSN81" s="458"/>
      <c r="WSO81" s="458"/>
      <c r="WSP81" s="458"/>
      <c r="WSQ81" s="458"/>
      <c r="WSR81" s="458"/>
      <c r="WSS81" s="458"/>
      <c r="WST81" s="458"/>
      <c r="WSU81" s="458"/>
      <c r="WSV81" s="458"/>
      <c r="WSW81" s="458"/>
      <c r="WSX81" s="458"/>
      <c r="WSY81" s="458"/>
      <c r="WSZ81" s="458"/>
      <c r="WTA81" s="458"/>
      <c r="WTB81" s="458"/>
      <c r="WTC81" s="458"/>
      <c r="WTD81" s="458"/>
      <c r="WTE81" s="458"/>
      <c r="WTF81" s="458"/>
      <c r="WTG81" s="458"/>
      <c r="WTH81" s="458"/>
      <c r="WTI81" s="458"/>
      <c r="WTJ81" s="458"/>
      <c r="WTK81" s="458"/>
      <c r="WTL81" s="458"/>
      <c r="WTM81" s="458"/>
      <c r="WTN81" s="458"/>
      <c r="WTO81" s="458"/>
      <c r="WTP81" s="458"/>
      <c r="WTQ81" s="458"/>
      <c r="WTR81" s="458"/>
      <c r="WTS81" s="458"/>
      <c r="WTT81" s="458"/>
      <c r="WTU81" s="458"/>
      <c r="WTV81" s="458"/>
      <c r="WTW81" s="458"/>
      <c r="WTX81" s="458"/>
      <c r="WTY81" s="458"/>
      <c r="WTZ81" s="458"/>
      <c r="WUA81" s="458"/>
      <c r="WUB81" s="458"/>
      <c r="WUC81" s="458"/>
      <c r="WUD81" s="458"/>
      <c r="WUE81" s="458"/>
      <c r="WUF81" s="458"/>
      <c r="WUG81" s="458"/>
      <c r="WUH81" s="458"/>
      <c r="WUI81" s="458"/>
      <c r="WUJ81" s="458"/>
      <c r="WUK81" s="458"/>
      <c r="WUL81" s="458"/>
      <c r="WUM81" s="458"/>
      <c r="WUN81" s="458"/>
      <c r="WUO81" s="458"/>
      <c r="WUP81" s="458"/>
      <c r="WUQ81" s="458"/>
      <c r="WUR81" s="458"/>
      <c r="WUS81" s="458"/>
      <c r="WUT81" s="458"/>
      <c r="WUU81" s="458"/>
      <c r="WUV81" s="458"/>
      <c r="WUW81" s="458"/>
      <c r="WUX81" s="458"/>
      <c r="WUY81" s="458"/>
      <c r="WUZ81" s="458"/>
      <c r="WVA81" s="458"/>
      <c r="WVB81" s="458"/>
      <c r="WVC81" s="458"/>
      <c r="WVD81" s="458"/>
      <c r="WVE81" s="458"/>
      <c r="WVF81" s="458"/>
      <c r="WVG81" s="458"/>
      <c r="WVH81" s="458"/>
      <c r="WVI81" s="458"/>
      <c r="WVJ81" s="458"/>
      <c r="WVK81" s="458"/>
      <c r="WVL81" s="458"/>
      <c r="WVM81" s="458"/>
      <c r="WVN81" s="458"/>
      <c r="WVO81" s="458"/>
      <c r="WVP81" s="458"/>
      <c r="WVQ81" s="458"/>
      <c r="WVR81" s="458"/>
      <c r="WVS81" s="458"/>
      <c r="WVT81" s="458"/>
      <c r="WVU81" s="458"/>
      <c r="WVV81" s="458"/>
      <c r="WVW81" s="458"/>
      <c r="WVX81" s="458"/>
      <c r="WVY81" s="458"/>
      <c r="WVZ81" s="458"/>
      <c r="WWA81" s="458"/>
      <c r="WWB81" s="458"/>
      <c r="WWC81" s="458"/>
      <c r="WWD81" s="458"/>
      <c r="WWE81" s="458"/>
      <c r="WWF81" s="458"/>
      <c r="WWG81" s="458"/>
      <c r="WWH81" s="458"/>
      <c r="WWI81" s="458"/>
      <c r="WWJ81" s="458"/>
      <c r="WWK81" s="458"/>
      <c r="WWL81" s="458"/>
      <c r="WWM81" s="458"/>
      <c r="WWN81" s="458"/>
      <c r="WWO81" s="458"/>
      <c r="WWP81" s="458"/>
      <c r="WWQ81" s="458"/>
      <c r="WWR81" s="458"/>
      <c r="WWS81" s="458"/>
      <c r="WWT81" s="458"/>
      <c r="WWU81" s="458"/>
      <c r="WWV81" s="458"/>
      <c r="WWW81" s="458"/>
      <c r="WWX81" s="458"/>
      <c r="WWY81" s="458"/>
      <c r="WWZ81" s="458"/>
      <c r="WXA81" s="458"/>
      <c r="WXB81" s="458"/>
      <c r="WXC81" s="458"/>
      <c r="WXD81" s="458"/>
      <c r="WXE81" s="458"/>
      <c r="WXF81" s="458"/>
      <c r="WXG81" s="458"/>
      <c r="WXH81" s="458"/>
      <c r="WXI81" s="458"/>
      <c r="WXJ81" s="458"/>
      <c r="WXK81" s="458"/>
      <c r="WXL81" s="458"/>
      <c r="WXM81" s="458"/>
      <c r="WXN81" s="458"/>
      <c r="WXO81" s="458"/>
      <c r="WXP81" s="458"/>
      <c r="WXQ81" s="458"/>
      <c r="WXR81" s="458"/>
      <c r="WXS81" s="458"/>
      <c r="WXT81" s="458"/>
      <c r="WXU81" s="458"/>
      <c r="WXV81" s="458"/>
      <c r="WXW81" s="458"/>
      <c r="WXX81" s="458"/>
      <c r="WXY81" s="458"/>
      <c r="WXZ81" s="458"/>
      <c r="WYA81" s="458"/>
      <c r="WYB81" s="458"/>
      <c r="WYC81" s="458"/>
      <c r="WYD81" s="458"/>
      <c r="WYE81" s="458"/>
      <c r="WYF81" s="458"/>
      <c r="WYG81" s="458"/>
      <c r="WYH81" s="458"/>
      <c r="WYI81" s="458"/>
      <c r="WYJ81" s="458"/>
      <c r="WYK81" s="458"/>
      <c r="WYL81" s="458"/>
      <c r="WYM81" s="458"/>
      <c r="WYN81" s="458"/>
      <c r="WYO81" s="458"/>
      <c r="WYP81" s="458"/>
      <c r="WYQ81" s="458"/>
      <c r="WYR81" s="458"/>
      <c r="WYS81" s="458"/>
      <c r="WYT81" s="458"/>
      <c r="WYU81" s="458"/>
      <c r="WYV81" s="458"/>
      <c r="WYW81" s="458"/>
      <c r="WYX81" s="458"/>
      <c r="WYY81" s="458"/>
      <c r="WYZ81" s="458"/>
      <c r="WZA81" s="458"/>
      <c r="WZB81" s="458"/>
      <c r="WZC81" s="458"/>
      <c r="WZD81" s="458"/>
      <c r="WZE81" s="458"/>
      <c r="WZF81" s="458"/>
      <c r="WZG81" s="458"/>
      <c r="WZH81" s="458"/>
      <c r="WZI81" s="458"/>
      <c r="WZJ81" s="458"/>
      <c r="WZK81" s="458"/>
      <c r="WZL81" s="458"/>
      <c r="WZM81" s="458"/>
      <c r="WZN81" s="458"/>
      <c r="WZO81" s="458"/>
      <c r="WZP81" s="458"/>
      <c r="WZQ81" s="458"/>
      <c r="WZR81" s="458"/>
      <c r="WZS81" s="458"/>
      <c r="WZT81" s="458"/>
      <c r="WZU81" s="458"/>
      <c r="WZV81" s="458"/>
      <c r="WZW81" s="458"/>
      <c r="WZX81" s="458"/>
      <c r="WZY81" s="458"/>
      <c r="WZZ81" s="458"/>
      <c r="XAA81" s="458"/>
      <c r="XAB81" s="458"/>
      <c r="XAC81" s="458"/>
      <c r="XAD81" s="458"/>
      <c r="XAE81" s="458"/>
      <c r="XAF81" s="458"/>
      <c r="XAG81" s="458"/>
      <c r="XAH81" s="458"/>
      <c r="XAI81" s="458"/>
      <c r="XAJ81" s="458"/>
      <c r="XAK81" s="458"/>
      <c r="XAL81" s="458"/>
      <c r="XAM81" s="458"/>
      <c r="XAN81" s="458"/>
      <c r="XAO81" s="458"/>
      <c r="XAP81" s="458"/>
      <c r="XAQ81" s="458"/>
      <c r="XAR81" s="458"/>
      <c r="XAS81" s="458"/>
      <c r="XAT81" s="458"/>
      <c r="XAU81" s="458"/>
      <c r="XAV81" s="458"/>
      <c r="XAW81" s="458"/>
      <c r="XAX81" s="458"/>
      <c r="XAY81" s="458"/>
      <c r="XAZ81" s="458"/>
      <c r="XBA81" s="458"/>
      <c r="XBB81" s="458"/>
      <c r="XBC81" s="458"/>
      <c r="XBD81" s="458"/>
      <c r="XBE81" s="458"/>
      <c r="XBF81" s="458"/>
      <c r="XBG81" s="458"/>
      <c r="XBH81" s="458"/>
      <c r="XBI81" s="458"/>
      <c r="XBJ81" s="458"/>
      <c r="XBK81" s="458"/>
      <c r="XBL81" s="458"/>
      <c r="XBM81" s="458"/>
      <c r="XBN81" s="458"/>
      <c r="XBO81" s="458"/>
      <c r="XBP81" s="458"/>
      <c r="XBQ81" s="458"/>
      <c r="XBR81" s="458"/>
      <c r="XBS81" s="458"/>
      <c r="XBT81" s="458"/>
      <c r="XBU81" s="458"/>
      <c r="XBV81" s="458"/>
      <c r="XBW81" s="458"/>
      <c r="XBX81" s="458"/>
      <c r="XBY81" s="458"/>
      <c r="XBZ81" s="458"/>
      <c r="XCA81" s="458"/>
      <c r="XCB81" s="458"/>
      <c r="XCC81" s="458"/>
      <c r="XCD81" s="458"/>
      <c r="XCE81" s="458"/>
      <c r="XCF81" s="458"/>
      <c r="XCG81" s="458"/>
      <c r="XCH81" s="458"/>
      <c r="XCI81" s="458"/>
      <c r="XCJ81" s="458"/>
      <c r="XCK81" s="458"/>
      <c r="XCL81" s="458"/>
      <c r="XCM81" s="458"/>
      <c r="XCN81" s="458"/>
      <c r="XCO81" s="458"/>
      <c r="XCP81" s="458"/>
      <c r="XCQ81" s="458"/>
      <c r="XCR81" s="458"/>
      <c r="XCS81" s="458"/>
      <c r="XCT81" s="458"/>
      <c r="XCU81" s="458"/>
      <c r="XCV81" s="458"/>
      <c r="XCW81" s="458"/>
      <c r="XCX81" s="458"/>
      <c r="XCY81" s="458"/>
      <c r="XCZ81" s="458"/>
      <c r="XDA81" s="458"/>
      <c r="XDB81" s="458"/>
      <c r="XDC81" s="458"/>
      <c r="XDD81" s="458"/>
      <c r="XDE81" s="458"/>
      <c r="XDF81" s="458"/>
      <c r="XDG81" s="458"/>
      <c r="XDH81" s="458"/>
      <c r="XDI81" s="458"/>
      <c r="XDJ81" s="458"/>
      <c r="XDK81" s="458"/>
      <c r="XDL81" s="458"/>
      <c r="XDM81" s="458"/>
      <c r="XDN81" s="458"/>
      <c r="XDO81" s="458"/>
      <c r="XDP81" s="458"/>
      <c r="XDQ81" s="458"/>
      <c r="XDR81" s="458"/>
      <c r="XDS81" s="458"/>
      <c r="XDT81" s="458"/>
      <c r="XDU81" s="458"/>
      <c r="XDV81" s="458"/>
      <c r="XDW81" s="458"/>
      <c r="XDX81" s="458"/>
      <c r="XDY81" s="458"/>
      <c r="XDZ81" s="458"/>
      <c r="XEA81" s="458"/>
      <c r="XEB81" s="458"/>
      <c r="XEC81" s="458"/>
      <c r="XED81" s="458"/>
      <c r="XEE81" s="458"/>
      <c r="XEF81" s="458"/>
      <c r="XEG81" s="458"/>
      <c r="XEH81" s="458"/>
      <c r="XEI81" s="458"/>
      <c r="XEJ81" s="458"/>
      <c r="XEK81" s="458"/>
      <c r="XEL81" s="458"/>
      <c r="XEM81" s="458"/>
      <c r="XEN81" s="458"/>
      <c r="XEO81" s="458"/>
      <c r="XEP81" s="458"/>
      <c r="XEQ81" s="458"/>
      <c r="XER81" s="458"/>
      <c r="XES81" s="458"/>
      <c r="XET81" s="458"/>
      <c r="XEU81" s="458"/>
      <c r="XEV81" s="458"/>
      <c r="XEW81" s="458"/>
      <c r="XEX81" s="458"/>
      <c r="XEY81" s="458"/>
      <c r="XEZ81" s="458"/>
      <c r="XFA81" s="458"/>
      <c r="XFB81" s="458"/>
      <c r="XFC81" s="458"/>
      <c r="XFD81" s="458"/>
    </row>
    <row r="82" spans="1:16384" customFormat="1" x14ac:dyDescent="0.15">
      <c r="A82" s="98"/>
      <c r="B82" s="96"/>
      <c r="C82" s="96"/>
      <c r="D82" s="97"/>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c r="HQ82" s="458"/>
      <c r="HR82" s="458"/>
      <c r="HS82" s="458"/>
      <c r="HT82" s="458"/>
      <c r="HU82" s="458"/>
      <c r="HV82" s="458"/>
      <c r="HW82" s="458"/>
      <c r="HX82" s="458"/>
      <c r="HY82" s="458"/>
      <c r="HZ82" s="458"/>
      <c r="IA82" s="458"/>
      <c r="IB82" s="458"/>
      <c r="IC82" s="458"/>
      <c r="ID82" s="458"/>
      <c r="IE82" s="458"/>
      <c r="IF82" s="458"/>
      <c r="IG82" s="458"/>
      <c r="IH82" s="458"/>
      <c r="II82" s="458"/>
      <c r="IJ82" s="458"/>
      <c r="IK82" s="458"/>
      <c r="IL82" s="458"/>
      <c r="IM82" s="458"/>
      <c r="IN82" s="458"/>
      <c r="IO82" s="458"/>
      <c r="IP82" s="458"/>
      <c r="IQ82" s="458"/>
      <c r="IR82" s="458"/>
      <c r="IS82" s="458"/>
      <c r="IT82" s="458"/>
      <c r="IU82" s="458"/>
      <c r="IV82" s="458"/>
      <c r="IW82" s="458"/>
      <c r="IX82" s="458"/>
      <c r="IY82" s="458"/>
      <c r="IZ82" s="458"/>
      <c r="JA82" s="458"/>
      <c r="JB82" s="458"/>
      <c r="JC82" s="458"/>
      <c r="JD82" s="458"/>
      <c r="JE82" s="458"/>
      <c r="JF82" s="458"/>
      <c r="JG82" s="458"/>
      <c r="JH82" s="458"/>
      <c r="JI82" s="458"/>
      <c r="JJ82" s="458"/>
      <c r="JK82" s="458"/>
      <c r="JL82" s="458"/>
      <c r="JM82" s="458"/>
      <c r="JN82" s="458"/>
      <c r="JO82" s="458"/>
      <c r="JP82" s="458"/>
      <c r="JQ82" s="458"/>
      <c r="JR82" s="458"/>
      <c r="JS82" s="458"/>
      <c r="JT82" s="458"/>
      <c r="JU82" s="458"/>
      <c r="JV82" s="458"/>
      <c r="JW82" s="458"/>
      <c r="JX82" s="458"/>
      <c r="JY82" s="458"/>
      <c r="JZ82" s="458"/>
      <c r="KA82" s="458"/>
      <c r="KB82" s="458"/>
      <c r="KC82" s="458"/>
      <c r="KD82" s="458"/>
      <c r="KE82" s="458"/>
      <c r="KF82" s="458"/>
      <c r="KG82" s="458"/>
      <c r="KH82" s="458"/>
      <c r="KI82" s="458"/>
      <c r="KJ82" s="458"/>
      <c r="KK82" s="458"/>
      <c r="KL82" s="458"/>
      <c r="KM82" s="458"/>
      <c r="KN82" s="458"/>
      <c r="KO82" s="458"/>
      <c r="KP82" s="458"/>
      <c r="KQ82" s="458"/>
      <c r="KR82" s="458"/>
      <c r="KS82" s="458"/>
      <c r="KT82" s="458"/>
      <c r="KU82" s="458"/>
      <c r="KV82" s="458"/>
      <c r="KW82" s="458"/>
      <c r="KX82" s="458"/>
      <c r="KY82" s="458"/>
      <c r="KZ82" s="458"/>
      <c r="LA82" s="458"/>
      <c r="LB82" s="458"/>
      <c r="LC82" s="458"/>
      <c r="LD82" s="458"/>
      <c r="LE82" s="458"/>
      <c r="LF82" s="458"/>
      <c r="LG82" s="458"/>
      <c r="LH82" s="458"/>
      <c r="LI82" s="458"/>
      <c r="LJ82" s="458"/>
      <c r="LK82" s="458"/>
      <c r="LL82" s="458"/>
      <c r="LM82" s="458"/>
      <c r="LN82" s="458"/>
      <c r="LO82" s="458"/>
      <c r="LP82" s="458"/>
      <c r="LQ82" s="458"/>
      <c r="LR82" s="458"/>
      <c r="LS82" s="458"/>
      <c r="LT82" s="458"/>
      <c r="LU82" s="458"/>
      <c r="LV82" s="458"/>
      <c r="LW82" s="458"/>
      <c r="LX82" s="458"/>
      <c r="LY82" s="458"/>
      <c r="LZ82" s="458"/>
      <c r="MA82" s="458"/>
      <c r="MB82" s="458"/>
      <c r="MC82" s="458"/>
      <c r="MD82" s="458"/>
      <c r="ME82" s="458"/>
      <c r="MF82" s="458"/>
      <c r="MG82" s="458"/>
      <c r="MH82" s="458"/>
      <c r="MI82" s="458"/>
      <c r="MJ82" s="458"/>
      <c r="MK82" s="458"/>
      <c r="ML82" s="458"/>
      <c r="MM82" s="458"/>
      <c r="MN82" s="458"/>
      <c r="MO82" s="458"/>
      <c r="MP82" s="458"/>
      <c r="MQ82" s="458"/>
      <c r="MR82" s="458"/>
      <c r="MS82" s="458"/>
      <c r="MT82" s="458"/>
      <c r="MU82" s="458"/>
      <c r="MV82" s="458"/>
      <c r="MW82" s="458"/>
      <c r="MX82" s="458"/>
      <c r="MY82" s="458"/>
      <c r="MZ82" s="458"/>
      <c r="NA82" s="458"/>
      <c r="NB82" s="458"/>
      <c r="NC82" s="458"/>
      <c r="ND82" s="458"/>
      <c r="NE82" s="458"/>
      <c r="NF82" s="458"/>
      <c r="NG82" s="458"/>
      <c r="NH82" s="458"/>
      <c r="NI82" s="458"/>
      <c r="NJ82" s="458"/>
      <c r="NK82" s="458"/>
      <c r="NL82" s="458"/>
      <c r="NM82" s="458"/>
      <c r="NN82" s="458"/>
      <c r="NO82" s="458"/>
      <c r="NP82" s="458"/>
      <c r="NQ82" s="458"/>
      <c r="NR82" s="458"/>
      <c r="NS82" s="458"/>
      <c r="NT82" s="458"/>
      <c r="NU82" s="458"/>
      <c r="NV82" s="458"/>
      <c r="NW82" s="458"/>
      <c r="NX82" s="458"/>
      <c r="NY82" s="458"/>
      <c r="NZ82" s="458"/>
      <c r="OA82" s="458"/>
      <c r="OB82" s="458"/>
      <c r="OC82" s="458"/>
      <c r="OD82" s="458"/>
      <c r="OE82" s="458"/>
      <c r="OF82" s="458"/>
      <c r="OG82" s="458"/>
      <c r="OH82" s="458"/>
      <c r="OI82" s="458"/>
      <c r="OJ82" s="458"/>
      <c r="OK82" s="458"/>
      <c r="OL82" s="458"/>
      <c r="OM82" s="458"/>
      <c r="ON82" s="458"/>
      <c r="OO82" s="458"/>
      <c r="OP82" s="458"/>
      <c r="OQ82" s="458"/>
      <c r="OR82" s="458"/>
      <c r="OS82" s="458"/>
      <c r="OT82" s="458"/>
      <c r="OU82" s="458"/>
      <c r="OV82" s="458"/>
      <c r="OW82" s="458"/>
      <c r="OX82" s="458"/>
      <c r="OY82" s="458"/>
      <c r="OZ82" s="458"/>
      <c r="PA82" s="458"/>
      <c r="PB82" s="458"/>
      <c r="PC82" s="458"/>
      <c r="PD82" s="458"/>
      <c r="PE82" s="458"/>
      <c r="PF82" s="458"/>
      <c r="PG82" s="458"/>
      <c r="PH82" s="458"/>
      <c r="PI82" s="458"/>
      <c r="PJ82" s="458"/>
      <c r="PK82" s="458"/>
      <c r="PL82" s="458"/>
      <c r="PM82" s="458"/>
      <c r="PN82" s="458"/>
      <c r="PO82" s="458"/>
      <c r="PP82" s="458"/>
      <c r="PQ82" s="458"/>
      <c r="PR82" s="458"/>
      <c r="PS82" s="458"/>
      <c r="PT82" s="458"/>
      <c r="PU82" s="458"/>
      <c r="PV82" s="458"/>
      <c r="PW82" s="458"/>
      <c r="PX82" s="458"/>
      <c r="PY82" s="458"/>
      <c r="PZ82" s="458"/>
      <c r="QA82" s="458"/>
      <c r="QB82" s="458"/>
      <c r="QC82" s="458"/>
      <c r="QD82" s="458"/>
      <c r="QE82" s="458"/>
      <c r="QF82" s="458"/>
      <c r="QG82" s="458"/>
      <c r="QH82" s="458"/>
      <c r="QI82" s="458"/>
      <c r="QJ82" s="458"/>
      <c r="QK82" s="458"/>
      <c r="QL82" s="458"/>
      <c r="QM82" s="458"/>
      <c r="QN82" s="458"/>
      <c r="QO82" s="458"/>
      <c r="QP82" s="458"/>
      <c r="QQ82" s="458"/>
      <c r="QR82" s="458"/>
      <c r="QS82" s="458"/>
      <c r="QT82" s="458"/>
      <c r="QU82" s="458"/>
      <c r="QV82" s="458"/>
      <c r="QW82" s="458"/>
      <c r="QX82" s="458"/>
      <c r="QY82" s="458"/>
      <c r="QZ82" s="458"/>
      <c r="RA82" s="458"/>
      <c r="RB82" s="458"/>
      <c r="RC82" s="458"/>
      <c r="RD82" s="458"/>
      <c r="RE82" s="458"/>
      <c r="RF82" s="458"/>
      <c r="RG82" s="458"/>
      <c r="RH82" s="458"/>
      <c r="RI82" s="458"/>
      <c r="RJ82" s="458"/>
      <c r="RK82" s="458"/>
      <c r="RL82" s="458"/>
      <c r="RM82" s="458"/>
      <c r="RN82" s="458"/>
      <c r="RO82" s="458"/>
      <c r="RP82" s="458"/>
      <c r="RQ82" s="458"/>
      <c r="RR82" s="458"/>
      <c r="RS82" s="458"/>
      <c r="RT82" s="458"/>
      <c r="RU82" s="458"/>
      <c r="RV82" s="458"/>
      <c r="RW82" s="458"/>
      <c r="RX82" s="458"/>
      <c r="RY82" s="458"/>
      <c r="RZ82" s="458"/>
      <c r="SA82" s="458"/>
      <c r="SB82" s="458"/>
      <c r="SC82" s="458"/>
      <c r="SD82" s="458"/>
      <c r="SE82" s="458"/>
      <c r="SF82" s="458"/>
      <c r="SG82" s="458"/>
      <c r="SH82" s="458"/>
      <c r="SI82" s="458"/>
      <c r="SJ82" s="458"/>
      <c r="SK82" s="458"/>
      <c r="SL82" s="458"/>
      <c r="SM82" s="458"/>
      <c r="SN82" s="458"/>
      <c r="SO82" s="458"/>
      <c r="SP82" s="458"/>
      <c r="SQ82" s="458"/>
      <c r="SR82" s="458"/>
      <c r="SS82" s="458"/>
      <c r="ST82" s="458"/>
      <c r="SU82" s="458"/>
      <c r="SV82" s="458"/>
      <c r="SW82" s="458"/>
      <c r="SX82" s="458"/>
      <c r="SY82" s="458"/>
      <c r="SZ82" s="458"/>
      <c r="TA82" s="458"/>
      <c r="TB82" s="458"/>
      <c r="TC82" s="458"/>
      <c r="TD82" s="458"/>
      <c r="TE82" s="458"/>
      <c r="TF82" s="458"/>
      <c r="TG82" s="458"/>
      <c r="TH82" s="458"/>
      <c r="TI82" s="458"/>
      <c r="TJ82" s="458"/>
      <c r="TK82" s="458"/>
      <c r="TL82" s="458"/>
      <c r="TM82" s="458"/>
      <c r="TN82" s="458"/>
      <c r="TO82" s="458"/>
      <c r="TP82" s="458"/>
      <c r="TQ82" s="458"/>
      <c r="TR82" s="458"/>
      <c r="TS82" s="458"/>
      <c r="TT82" s="458"/>
      <c r="TU82" s="458"/>
      <c r="TV82" s="458"/>
      <c r="TW82" s="458"/>
      <c r="TX82" s="458"/>
      <c r="TY82" s="458"/>
      <c r="TZ82" s="458"/>
      <c r="UA82" s="458"/>
      <c r="UB82" s="458"/>
      <c r="UC82" s="458"/>
      <c r="UD82" s="458"/>
      <c r="UE82" s="458"/>
      <c r="UF82" s="458"/>
      <c r="UG82" s="458"/>
      <c r="UH82" s="458"/>
      <c r="UI82" s="458"/>
      <c r="UJ82" s="458"/>
      <c r="UK82" s="458"/>
      <c r="UL82" s="458"/>
      <c r="UM82" s="458"/>
      <c r="UN82" s="458"/>
      <c r="UO82" s="458"/>
      <c r="UP82" s="458"/>
      <c r="UQ82" s="458"/>
      <c r="UR82" s="458"/>
      <c r="US82" s="458"/>
      <c r="UT82" s="458"/>
      <c r="UU82" s="458"/>
      <c r="UV82" s="458"/>
      <c r="UW82" s="458"/>
      <c r="UX82" s="458"/>
      <c r="UY82" s="458"/>
      <c r="UZ82" s="458"/>
      <c r="VA82" s="458"/>
      <c r="VB82" s="458"/>
      <c r="VC82" s="458"/>
      <c r="VD82" s="458"/>
      <c r="VE82" s="458"/>
      <c r="VF82" s="458"/>
      <c r="VG82" s="458"/>
      <c r="VH82" s="458"/>
      <c r="VI82" s="458"/>
      <c r="VJ82" s="458"/>
      <c r="VK82" s="458"/>
      <c r="VL82" s="458"/>
      <c r="VM82" s="458"/>
      <c r="VN82" s="458"/>
      <c r="VO82" s="458"/>
      <c r="VP82" s="458"/>
      <c r="VQ82" s="458"/>
      <c r="VR82" s="458"/>
      <c r="VS82" s="458"/>
      <c r="VT82" s="458"/>
      <c r="VU82" s="458"/>
      <c r="VV82" s="458"/>
      <c r="VW82" s="458"/>
      <c r="VX82" s="458"/>
      <c r="VY82" s="458"/>
      <c r="VZ82" s="458"/>
      <c r="WA82" s="458"/>
      <c r="WB82" s="458"/>
      <c r="WC82" s="458"/>
      <c r="WD82" s="458"/>
      <c r="WE82" s="458"/>
      <c r="WF82" s="458"/>
      <c r="WG82" s="458"/>
      <c r="WH82" s="458"/>
      <c r="WI82" s="458"/>
      <c r="WJ82" s="458"/>
      <c r="WK82" s="458"/>
      <c r="WL82" s="458"/>
      <c r="WM82" s="458"/>
      <c r="WN82" s="458"/>
      <c r="WO82" s="458"/>
      <c r="WP82" s="458"/>
      <c r="WQ82" s="458"/>
      <c r="WR82" s="458"/>
      <c r="WS82" s="458"/>
      <c r="WT82" s="458"/>
      <c r="WU82" s="458"/>
      <c r="WV82" s="458"/>
      <c r="WW82" s="458"/>
      <c r="WX82" s="458"/>
      <c r="WY82" s="458"/>
      <c r="WZ82" s="458"/>
      <c r="XA82" s="458"/>
      <c r="XB82" s="458"/>
      <c r="XC82" s="458"/>
      <c r="XD82" s="458"/>
      <c r="XE82" s="458"/>
      <c r="XF82" s="458"/>
      <c r="XG82" s="458"/>
      <c r="XH82" s="458"/>
      <c r="XI82" s="458"/>
      <c r="XJ82" s="458"/>
      <c r="XK82" s="458"/>
      <c r="XL82" s="458"/>
      <c r="XM82" s="458"/>
      <c r="XN82" s="458"/>
      <c r="XO82" s="458"/>
      <c r="XP82" s="458"/>
      <c r="XQ82" s="458"/>
      <c r="XR82" s="458"/>
      <c r="XS82" s="458"/>
      <c r="XT82" s="458"/>
      <c r="XU82" s="458"/>
      <c r="XV82" s="458"/>
      <c r="XW82" s="458"/>
      <c r="XX82" s="458"/>
      <c r="XY82" s="458"/>
      <c r="XZ82" s="458"/>
      <c r="YA82" s="458"/>
      <c r="YB82" s="458"/>
      <c r="YC82" s="458"/>
      <c r="YD82" s="458"/>
      <c r="YE82" s="458"/>
      <c r="YF82" s="458"/>
      <c r="YG82" s="458"/>
      <c r="YH82" s="458"/>
      <c r="YI82" s="458"/>
      <c r="YJ82" s="458"/>
      <c r="YK82" s="458"/>
      <c r="YL82" s="458"/>
      <c r="YM82" s="458"/>
      <c r="YN82" s="458"/>
      <c r="YO82" s="458"/>
      <c r="YP82" s="458"/>
      <c r="YQ82" s="458"/>
      <c r="YR82" s="458"/>
      <c r="YS82" s="458"/>
      <c r="YT82" s="458"/>
      <c r="YU82" s="458"/>
      <c r="YV82" s="458"/>
      <c r="YW82" s="458"/>
      <c r="YX82" s="458"/>
      <c r="YY82" s="458"/>
      <c r="YZ82" s="458"/>
      <c r="ZA82" s="458"/>
      <c r="ZB82" s="458"/>
      <c r="ZC82" s="458"/>
      <c r="ZD82" s="458"/>
      <c r="ZE82" s="458"/>
      <c r="ZF82" s="458"/>
      <c r="ZG82" s="458"/>
      <c r="ZH82" s="458"/>
      <c r="ZI82" s="458"/>
      <c r="ZJ82" s="458"/>
      <c r="ZK82" s="458"/>
      <c r="ZL82" s="458"/>
      <c r="ZM82" s="458"/>
      <c r="ZN82" s="458"/>
      <c r="ZO82" s="458"/>
      <c r="ZP82" s="458"/>
      <c r="ZQ82" s="458"/>
      <c r="ZR82" s="458"/>
      <c r="ZS82" s="458"/>
      <c r="ZT82" s="458"/>
      <c r="ZU82" s="458"/>
      <c r="ZV82" s="458"/>
      <c r="ZW82" s="458"/>
      <c r="ZX82" s="458"/>
      <c r="ZY82" s="458"/>
      <c r="ZZ82" s="458"/>
      <c r="AAA82" s="458"/>
      <c r="AAB82" s="458"/>
      <c r="AAC82" s="458"/>
      <c r="AAD82" s="458"/>
      <c r="AAE82" s="458"/>
      <c r="AAF82" s="458"/>
      <c r="AAG82" s="458"/>
      <c r="AAH82" s="458"/>
      <c r="AAI82" s="458"/>
      <c r="AAJ82" s="458"/>
      <c r="AAK82" s="458"/>
      <c r="AAL82" s="458"/>
      <c r="AAM82" s="458"/>
      <c r="AAN82" s="458"/>
      <c r="AAO82" s="458"/>
      <c r="AAP82" s="458"/>
      <c r="AAQ82" s="458"/>
      <c r="AAR82" s="458"/>
      <c r="AAS82" s="458"/>
      <c r="AAT82" s="458"/>
      <c r="AAU82" s="458"/>
      <c r="AAV82" s="458"/>
      <c r="AAW82" s="458"/>
      <c r="AAX82" s="458"/>
      <c r="AAY82" s="458"/>
      <c r="AAZ82" s="458"/>
      <c r="ABA82" s="458"/>
      <c r="ABB82" s="458"/>
      <c r="ABC82" s="458"/>
      <c r="ABD82" s="458"/>
      <c r="ABE82" s="458"/>
      <c r="ABF82" s="458"/>
      <c r="ABG82" s="458"/>
      <c r="ABH82" s="458"/>
      <c r="ABI82" s="458"/>
      <c r="ABJ82" s="458"/>
      <c r="ABK82" s="458"/>
      <c r="ABL82" s="458"/>
      <c r="ABM82" s="458"/>
      <c r="ABN82" s="458"/>
      <c r="ABO82" s="458"/>
      <c r="ABP82" s="458"/>
      <c r="ABQ82" s="458"/>
      <c r="ABR82" s="458"/>
      <c r="ABS82" s="458"/>
      <c r="ABT82" s="458"/>
      <c r="ABU82" s="458"/>
      <c r="ABV82" s="458"/>
      <c r="ABW82" s="458"/>
      <c r="ABX82" s="458"/>
      <c r="ABY82" s="458"/>
      <c r="ABZ82" s="458"/>
      <c r="ACA82" s="458"/>
      <c r="ACB82" s="458"/>
      <c r="ACC82" s="458"/>
      <c r="ACD82" s="458"/>
      <c r="ACE82" s="458"/>
      <c r="ACF82" s="458"/>
      <c r="ACG82" s="458"/>
      <c r="ACH82" s="458"/>
      <c r="ACI82" s="458"/>
      <c r="ACJ82" s="458"/>
      <c r="ACK82" s="458"/>
      <c r="ACL82" s="458"/>
      <c r="ACM82" s="458"/>
      <c r="ACN82" s="458"/>
      <c r="ACO82" s="458"/>
      <c r="ACP82" s="458"/>
      <c r="ACQ82" s="458"/>
      <c r="ACR82" s="458"/>
      <c r="ACS82" s="458"/>
      <c r="ACT82" s="458"/>
      <c r="ACU82" s="458"/>
      <c r="ACV82" s="458"/>
      <c r="ACW82" s="458"/>
      <c r="ACX82" s="458"/>
      <c r="ACY82" s="458"/>
      <c r="ACZ82" s="458"/>
      <c r="ADA82" s="458"/>
      <c r="ADB82" s="458"/>
      <c r="ADC82" s="458"/>
      <c r="ADD82" s="458"/>
      <c r="ADE82" s="458"/>
      <c r="ADF82" s="458"/>
      <c r="ADG82" s="458"/>
      <c r="ADH82" s="458"/>
      <c r="ADI82" s="458"/>
      <c r="ADJ82" s="458"/>
      <c r="ADK82" s="458"/>
      <c r="ADL82" s="458"/>
      <c r="ADM82" s="458"/>
      <c r="ADN82" s="458"/>
      <c r="ADO82" s="458"/>
      <c r="ADP82" s="458"/>
      <c r="ADQ82" s="458"/>
      <c r="ADR82" s="458"/>
      <c r="ADS82" s="458"/>
      <c r="ADT82" s="458"/>
      <c r="ADU82" s="458"/>
      <c r="ADV82" s="458"/>
      <c r="ADW82" s="458"/>
      <c r="ADX82" s="458"/>
      <c r="ADY82" s="458"/>
      <c r="ADZ82" s="458"/>
      <c r="AEA82" s="458"/>
      <c r="AEB82" s="458"/>
      <c r="AEC82" s="458"/>
      <c r="AED82" s="458"/>
      <c r="AEE82" s="458"/>
      <c r="AEF82" s="458"/>
      <c r="AEG82" s="458"/>
      <c r="AEH82" s="458"/>
      <c r="AEI82" s="458"/>
      <c r="AEJ82" s="458"/>
      <c r="AEK82" s="458"/>
      <c r="AEL82" s="458"/>
      <c r="AEM82" s="458"/>
      <c r="AEN82" s="458"/>
      <c r="AEO82" s="458"/>
      <c r="AEP82" s="458"/>
      <c r="AEQ82" s="458"/>
      <c r="AER82" s="458"/>
      <c r="AES82" s="458"/>
      <c r="AET82" s="458"/>
      <c r="AEU82" s="458"/>
      <c r="AEV82" s="458"/>
      <c r="AEW82" s="458"/>
      <c r="AEX82" s="458"/>
      <c r="AEY82" s="458"/>
      <c r="AEZ82" s="458"/>
      <c r="AFA82" s="458"/>
      <c r="AFB82" s="458"/>
      <c r="AFC82" s="458"/>
      <c r="AFD82" s="458"/>
      <c r="AFE82" s="458"/>
      <c r="AFF82" s="458"/>
      <c r="AFG82" s="458"/>
      <c r="AFH82" s="458"/>
      <c r="AFI82" s="458"/>
      <c r="AFJ82" s="458"/>
      <c r="AFK82" s="458"/>
      <c r="AFL82" s="458"/>
      <c r="AFM82" s="458"/>
      <c r="AFN82" s="458"/>
      <c r="AFO82" s="458"/>
      <c r="AFP82" s="458"/>
      <c r="AFQ82" s="458"/>
      <c r="AFR82" s="458"/>
      <c r="AFS82" s="458"/>
      <c r="AFT82" s="458"/>
      <c r="AFU82" s="458"/>
      <c r="AFV82" s="458"/>
      <c r="AFW82" s="458"/>
      <c r="AFX82" s="458"/>
      <c r="AFY82" s="458"/>
      <c r="AFZ82" s="458"/>
      <c r="AGA82" s="458"/>
      <c r="AGB82" s="458"/>
      <c r="AGC82" s="458"/>
      <c r="AGD82" s="458"/>
      <c r="AGE82" s="458"/>
      <c r="AGF82" s="458"/>
      <c r="AGG82" s="458"/>
      <c r="AGH82" s="458"/>
      <c r="AGI82" s="458"/>
      <c r="AGJ82" s="458"/>
      <c r="AGK82" s="458"/>
      <c r="AGL82" s="458"/>
      <c r="AGM82" s="458"/>
      <c r="AGN82" s="458"/>
      <c r="AGO82" s="458"/>
      <c r="AGP82" s="458"/>
      <c r="AGQ82" s="458"/>
      <c r="AGR82" s="458"/>
      <c r="AGS82" s="458"/>
      <c r="AGT82" s="458"/>
      <c r="AGU82" s="458"/>
      <c r="AGV82" s="458"/>
      <c r="AGW82" s="458"/>
      <c r="AGX82" s="458"/>
      <c r="AGY82" s="458"/>
      <c r="AGZ82" s="458"/>
      <c r="AHA82" s="458"/>
      <c r="AHB82" s="458"/>
      <c r="AHC82" s="458"/>
      <c r="AHD82" s="458"/>
      <c r="AHE82" s="458"/>
      <c r="AHF82" s="458"/>
      <c r="AHG82" s="458"/>
      <c r="AHH82" s="458"/>
      <c r="AHI82" s="458"/>
      <c r="AHJ82" s="458"/>
      <c r="AHK82" s="458"/>
      <c r="AHL82" s="458"/>
      <c r="AHM82" s="458"/>
      <c r="AHN82" s="458"/>
      <c r="AHO82" s="458"/>
      <c r="AHP82" s="458"/>
      <c r="AHQ82" s="458"/>
      <c r="AHR82" s="458"/>
      <c r="AHS82" s="458"/>
      <c r="AHT82" s="458"/>
      <c r="AHU82" s="458"/>
      <c r="AHV82" s="458"/>
      <c r="AHW82" s="458"/>
      <c r="AHX82" s="458"/>
      <c r="AHY82" s="458"/>
      <c r="AHZ82" s="458"/>
      <c r="AIA82" s="458"/>
      <c r="AIB82" s="458"/>
      <c r="AIC82" s="458"/>
      <c r="AID82" s="458"/>
      <c r="AIE82" s="458"/>
      <c r="AIF82" s="458"/>
      <c r="AIG82" s="458"/>
      <c r="AIH82" s="458"/>
      <c r="AII82" s="458"/>
      <c r="AIJ82" s="458"/>
      <c r="AIK82" s="458"/>
      <c r="AIL82" s="458"/>
      <c r="AIM82" s="458"/>
      <c r="AIN82" s="458"/>
      <c r="AIO82" s="458"/>
      <c r="AIP82" s="458"/>
      <c r="AIQ82" s="458"/>
      <c r="AIR82" s="458"/>
      <c r="AIS82" s="458"/>
      <c r="AIT82" s="458"/>
      <c r="AIU82" s="458"/>
      <c r="AIV82" s="458"/>
      <c r="AIW82" s="458"/>
      <c r="AIX82" s="458"/>
      <c r="AIY82" s="458"/>
      <c r="AIZ82" s="458"/>
      <c r="AJA82" s="458"/>
      <c r="AJB82" s="458"/>
      <c r="AJC82" s="458"/>
      <c r="AJD82" s="458"/>
      <c r="AJE82" s="458"/>
      <c r="AJF82" s="458"/>
      <c r="AJG82" s="458"/>
      <c r="AJH82" s="458"/>
      <c r="AJI82" s="458"/>
      <c r="AJJ82" s="458"/>
      <c r="AJK82" s="458"/>
      <c r="AJL82" s="458"/>
      <c r="AJM82" s="458"/>
      <c r="AJN82" s="458"/>
      <c r="AJO82" s="458"/>
      <c r="AJP82" s="458"/>
      <c r="AJQ82" s="458"/>
      <c r="AJR82" s="458"/>
      <c r="AJS82" s="458"/>
      <c r="AJT82" s="458"/>
      <c r="AJU82" s="458"/>
      <c r="AJV82" s="458"/>
      <c r="AJW82" s="458"/>
      <c r="AJX82" s="458"/>
      <c r="AJY82" s="458"/>
      <c r="AJZ82" s="458"/>
      <c r="AKA82" s="458"/>
      <c r="AKB82" s="458"/>
      <c r="AKC82" s="458"/>
      <c r="AKD82" s="458"/>
      <c r="AKE82" s="458"/>
      <c r="AKF82" s="458"/>
      <c r="AKG82" s="458"/>
      <c r="AKH82" s="458"/>
      <c r="AKI82" s="458"/>
      <c r="AKJ82" s="458"/>
      <c r="AKK82" s="458"/>
      <c r="AKL82" s="458"/>
      <c r="AKM82" s="458"/>
      <c r="AKN82" s="458"/>
      <c r="AKO82" s="458"/>
      <c r="AKP82" s="458"/>
      <c r="AKQ82" s="458"/>
      <c r="AKR82" s="458"/>
      <c r="AKS82" s="458"/>
      <c r="AKT82" s="458"/>
      <c r="AKU82" s="458"/>
      <c r="AKV82" s="458"/>
      <c r="AKW82" s="458"/>
      <c r="AKX82" s="458"/>
      <c r="AKY82" s="458"/>
      <c r="AKZ82" s="458"/>
      <c r="ALA82" s="458"/>
      <c r="ALB82" s="458"/>
      <c r="ALC82" s="458"/>
      <c r="ALD82" s="458"/>
      <c r="ALE82" s="458"/>
      <c r="ALF82" s="458"/>
      <c r="ALG82" s="458"/>
      <c r="ALH82" s="458"/>
      <c r="ALI82" s="458"/>
      <c r="ALJ82" s="458"/>
      <c r="ALK82" s="458"/>
      <c r="ALL82" s="458"/>
      <c r="ALM82" s="458"/>
      <c r="ALN82" s="458"/>
      <c r="ALO82" s="458"/>
      <c r="ALP82" s="458"/>
      <c r="ALQ82" s="458"/>
      <c r="ALR82" s="458"/>
      <c r="ALS82" s="458"/>
      <c r="ALT82" s="458"/>
      <c r="ALU82" s="458"/>
      <c r="ALV82" s="458"/>
      <c r="ALW82" s="458"/>
      <c r="ALX82" s="458"/>
      <c r="ALY82" s="458"/>
      <c r="ALZ82" s="458"/>
      <c r="AMA82" s="458"/>
      <c r="AMB82" s="458"/>
      <c r="AMC82" s="458"/>
      <c r="AMD82" s="458"/>
      <c r="AME82" s="458"/>
      <c r="AMF82" s="458"/>
      <c r="AMG82" s="458"/>
      <c r="AMH82" s="458"/>
      <c r="AMI82" s="458"/>
      <c r="AMJ82" s="458"/>
      <c r="AMK82" s="458"/>
      <c r="AML82" s="458"/>
      <c r="AMM82" s="458"/>
      <c r="AMN82" s="458"/>
      <c r="AMO82" s="458"/>
      <c r="AMP82" s="458"/>
      <c r="AMQ82" s="458"/>
      <c r="AMR82" s="458"/>
      <c r="AMS82" s="458"/>
      <c r="AMT82" s="458"/>
      <c r="AMU82" s="458"/>
      <c r="AMV82" s="458"/>
      <c r="AMW82" s="458"/>
      <c r="AMX82" s="458"/>
      <c r="AMY82" s="458"/>
      <c r="AMZ82" s="458"/>
      <c r="ANA82" s="458"/>
      <c r="ANB82" s="458"/>
      <c r="ANC82" s="458"/>
      <c r="AND82" s="458"/>
      <c r="ANE82" s="458"/>
      <c r="ANF82" s="458"/>
      <c r="ANG82" s="458"/>
      <c r="ANH82" s="458"/>
      <c r="ANI82" s="458"/>
      <c r="ANJ82" s="458"/>
      <c r="ANK82" s="458"/>
      <c r="ANL82" s="458"/>
      <c r="ANM82" s="458"/>
      <c r="ANN82" s="458"/>
      <c r="ANO82" s="458"/>
      <c r="ANP82" s="458"/>
      <c r="ANQ82" s="458"/>
      <c r="ANR82" s="458"/>
      <c r="ANS82" s="458"/>
      <c r="ANT82" s="458"/>
      <c r="ANU82" s="458"/>
      <c r="ANV82" s="458"/>
      <c r="ANW82" s="458"/>
      <c r="ANX82" s="458"/>
      <c r="ANY82" s="458"/>
      <c r="ANZ82" s="458"/>
      <c r="AOA82" s="458"/>
      <c r="AOB82" s="458"/>
      <c r="AOC82" s="458"/>
      <c r="AOD82" s="458"/>
      <c r="AOE82" s="458"/>
      <c r="AOF82" s="458"/>
      <c r="AOG82" s="458"/>
      <c r="AOH82" s="458"/>
      <c r="AOI82" s="458"/>
      <c r="AOJ82" s="458"/>
      <c r="AOK82" s="458"/>
      <c r="AOL82" s="458"/>
      <c r="AOM82" s="458"/>
      <c r="AON82" s="458"/>
      <c r="AOO82" s="458"/>
      <c r="AOP82" s="458"/>
      <c r="AOQ82" s="458"/>
      <c r="AOR82" s="458"/>
      <c r="AOS82" s="458"/>
      <c r="AOT82" s="458"/>
      <c r="AOU82" s="458"/>
      <c r="AOV82" s="458"/>
      <c r="AOW82" s="458"/>
      <c r="AOX82" s="458"/>
      <c r="AOY82" s="458"/>
      <c r="AOZ82" s="458"/>
      <c r="APA82" s="458"/>
      <c r="APB82" s="458"/>
      <c r="APC82" s="458"/>
      <c r="APD82" s="458"/>
      <c r="APE82" s="458"/>
      <c r="APF82" s="458"/>
      <c r="APG82" s="458"/>
      <c r="APH82" s="458"/>
      <c r="API82" s="458"/>
      <c r="APJ82" s="458"/>
      <c r="APK82" s="458"/>
      <c r="APL82" s="458"/>
      <c r="APM82" s="458"/>
      <c r="APN82" s="458"/>
      <c r="APO82" s="458"/>
      <c r="APP82" s="458"/>
      <c r="APQ82" s="458"/>
      <c r="APR82" s="458"/>
      <c r="APS82" s="458"/>
      <c r="APT82" s="458"/>
      <c r="APU82" s="458"/>
      <c r="APV82" s="458"/>
      <c r="APW82" s="458"/>
      <c r="APX82" s="458"/>
      <c r="APY82" s="458"/>
      <c r="APZ82" s="458"/>
      <c r="AQA82" s="458"/>
      <c r="AQB82" s="458"/>
      <c r="AQC82" s="458"/>
      <c r="AQD82" s="458"/>
      <c r="AQE82" s="458"/>
      <c r="AQF82" s="458"/>
      <c r="AQG82" s="458"/>
      <c r="AQH82" s="458"/>
      <c r="AQI82" s="458"/>
      <c r="AQJ82" s="458"/>
      <c r="AQK82" s="458"/>
      <c r="AQL82" s="458"/>
      <c r="AQM82" s="458"/>
      <c r="AQN82" s="458"/>
      <c r="AQO82" s="458"/>
      <c r="AQP82" s="458"/>
      <c r="AQQ82" s="458"/>
      <c r="AQR82" s="458"/>
      <c r="AQS82" s="458"/>
      <c r="AQT82" s="458"/>
      <c r="AQU82" s="458"/>
      <c r="AQV82" s="458"/>
      <c r="AQW82" s="458"/>
      <c r="AQX82" s="458"/>
      <c r="AQY82" s="458"/>
      <c r="AQZ82" s="458"/>
      <c r="ARA82" s="458"/>
      <c r="ARB82" s="458"/>
      <c r="ARC82" s="458"/>
      <c r="ARD82" s="458"/>
      <c r="ARE82" s="458"/>
      <c r="ARF82" s="458"/>
      <c r="ARG82" s="458"/>
      <c r="ARH82" s="458"/>
      <c r="ARI82" s="458"/>
      <c r="ARJ82" s="458"/>
      <c r="ARK82" s="458"/>
      <c r="ARL82" s="458"/>
      <c r="ARM82" s="458"/>
      <c r="ARN82" s="458"/>
      <c r="ARO82" s="458"/>
      <c r="ARP82" s="458"/>
      <c r="ARQ82" s="458"/>
      <c r="ARR82" s="458"/>
      <c r="ARS82" s="458"/>
      <c r="ART82" s="458"/>
      <c r="ARU82" s="458"/>
      <c r="ARV82" s="458"/>
      <c r="ARW82" s="458"/>
      <c r="ARX82" s="458"/>
      <c r="ARY82" s="458"/>
      <c r="ARZ82" s="458"/>
      <c r="ASA82" s="458"/>
      <c r="ASB82" s="458"/>
      <c r="ASC82" s="458"/>
      <c r="ASD82" s="458"/>
      <c r="ASE82" s="458"/>
      <c r="ASF82" s="458"/>
      <c r="ASG82" s="458"/>
      <c r="ASH82" s="458"/>
      <c r="ASI82" s="458"/>
      <c r="ASJ82" s="458"/>
      <c r="ASK82" s="458"/>
      <c r="ASL82" s="458"/>
      <c r="ASM82" s="458"/>
      <c r="ASN82" s="458"/>
      <c r="ASO82" s="458"/>
      <c r="ASP82" s="458"/>
      <c r="ASQ82" s="458"/>
      <c r="ASR82" s="458"/>
      <c r="ASS82" s="458"/>
      <c r="AST82" s="458"/>
      <c r="ASU82" s="458"/>
      <c r="ASV82" s="458"/>
      <c r="ASW82" s="458"/>
      <c r="ASX82" s="458"/>
      <c r="ASY82" s="458"/>
      <c r="ASZ82" s="458"/>
      <c r="ATA82" s="458"/>
      <c r="ATB82" s="458"/>
      <c r="ATC82" s="458"/>
      <c r="ATD82" s="458"/>
      <c r="ATE82" s="458"/>
      <c r="ATF82" s="458"/>
      <c r="ATG82" s="458"/>
      <c r="ATH82" s="458"/>
      <c r="ATI82" s="458"/>
      <c r="ATJ82" s="458"/>
      <c r="ATK82" s="458"/>
      <c r="ATL82" s="458"/>
      <c r="ATM82" s="458"/>
      <c r="ATN82" s="458"/>
      <c r="ATO82" s="458"/>
      <c r="ATP82" s="458"/>
      <c r="ATQ82" s="458"/>
      <c r="ATR82" s="458"/>
      <c r="ATS82" s="458"/>
      <c r="ATT82" s="458"/>
      <c r="ATU82" s="458"/>
      <c r="ATV82" s="458"/>
      <c r="ATW82" s="458"/>
      <c r="ATX82" s="458"/>
      <c r="ATY82" s="458"/>
      <c r="ATZ82" s="458"/>
      <c r="AUA82" s="458"/>
      <c r="AUB82" s="458"/>
      <c r="AUC82" s="458"/>
      <c r="AUD82" s="458"/>
      <c r="AUE82" s="458"/>
      <c r="AUF82" s="458"/>
      <c r="AUG82" s="458"/>
      <c r="AUH82" s="458"/>
      <c r="AUI82" s="458"/>
      <c r="AUJ82" s="458"/>
      <c r="AUK82" s="458"/>
      <c r="AUL82" s="458"/>
      <c r="AUM82" s="458"/>
      <c r="AUN82" s="458"/>
      <c r="AUO82" s="458"/>
      <c r="AUP82" s="458"/>
      <c r="AUQ82" s="458"/>
      <c r="AUR82" s="458"/>
      <c r="AUS82" s="458"/>
      <c r="AUT82" s="458"/>
      <c r="AUU82" s="458"/>
      <c r="AUV82" s="458"/>
      <c r="AUW82" s="458"/>
      <c r="AUX82" s="458"/>
      <c r="AUY82" s="458"/>
      <c r="AUZ82" s="458"/>
      <c r="AVA82" s="458"/>
      <c r="AVB82" s="458"/>
      <c r="AVC82" s="458"/>
      <c r="AVD82" s="458"/>
      <c r="AVE82" s="458"/>
      <c r="AVF82" s="458"/>
      <c r="AVG82" s="458"/>
      <c r="AVH82" s="458"/>
      <c r="AVI82" s="458"/>
      <c r="AVJ82" s="458"/>
      <c r="AVK82" s="458"/>
      <c r="AVL82" s="458"/>
      <c r="AVM82" s="458"/>
      <c r="AVN82" s="458"/>
      <c r="AVO82" s="458"/>
      <c r="AVP82" s="458"/>
      <c r="AVQ82" s="458"/>
      <c r="AVR82" s="458"/>
      <c r="AVS82" s="458"/>
      <c r="AVT82" s="458"/>
      <c r="AVU82" s="458"/>
      <c r="AVV82" s="458"/>
      <c r="AVW82" s="458"/>
      <c r="AVX82" s="458"/>
      <c r="AVY82" s="458"/>
      <c r="AVZ82" s="458"/>
      <c r="AWA82" s="458"/>
      <c r="AWB82" s="458"/>
      <c r="AWC82" s="458"/>
      <c r="AWD82" s="458"/>
      <c r="AWE82" s="458"/>
      <c r="AWF82" s="458"/>
      <c r="AWG82" s="458"/>
      <c r="AWH82" s="458"/>
      <c r="AWI82" s="458"/>
      <c r="AWJ82" s="458"/>
      <c r="AWK82" s="458"/>
      <c r="AWL82" s="458"/>
      <c r="AWM82" s="458"/>
      <c r="AWN82" s="458"/>
      <c r="AWO82" s="458"/>
      <c r="AWP82" s="458"/>
      <c r="AWQ82" s="458"/>
      <c r="AWR82" s="458"/>
      <c r="AWS82" s="458"/>
      <c r="AWT82" s="458"/>
      <c r="AWU82" s="458"/>
      <c r="AWV82" s="458"/>
      <c r="AWW82" s="458"/>
      <c r="AWX82" s="458"/>
      <c r="AWY82" s="458"/>
      <c r="AWZ82" s="458"/>
      <c r="AXA82" s="458"/>
      <c r="AXB82" s="458"/>
      <c r="AXC82" s="458"/>
      <c r="AXD82" s="458"/>
      <c r="AXE82" s="458"/>
      <c r="AXF82" s="458"/>
      <c r="AXG82" s="458"/>
      <c r="AXH82" s="458"/>
      <c r="AXI82" s="458"/>
      <c r="AXJ82" s="458"/>
      <c r="AXK82" s="458"/>
      <c r="AXL82" s="458"/>
      <c r="AXM82" s="458"/>
      <c r="AXN82" s="458"/>
      <c r="AXO82" s="458"/>
      <c r="AXP82" s="458"/>
      <c r="AXQ82" s="458"/>
      <c r="AXR82" s="458"/>
      <c r="AXS82" s="458"/>
      <c r="AXT82" s="458"/>
      <c r="AXU82" s="458"/>
      <c r="AXV82" s="458"/>
      <c r="AXW82" s="458"/>
      <c r="AXX82" s="458"/>
      <c r="AXY82" s="458"/>
      <c r="AXZ82" s="458"/>
      <c r="AYA82" s="458"/>
      <c r="AYB82" s="458"/>
      <c r="AYC82" s="458"/>
      <c r="AYD82" s="458"/>
      <c r="AYE82" s="458"/>
      <c r="AYF82" s="458"/>
      <c r="AYG82" s="458"/>
      <c r="AYH82" s="458"/>
      <c r="AYI82" s="458"/>
      <c r="AYJ82" s="458"/>
      <c r="AYK82" s="458"/>
      <c r="AYL82" s="458"/>
      <c r="AYM82" s="458"/>
      <c r="AYN82" s="458"/>
      <c r="AYO82" s="458"/>
      <c r="AYP82" s="458"/>
      <c r="AYQ82" s="458"/>
      <c r="AYR82" s="458"/>
      <c r="AYS82" s="458"/>
      <c r="AYT82" s="458"/>
      <c r="AYU82" s="458"/>
      <c r="AYV82" s="458"/>
      <c r="AYW82" s="458"/>
      <c r="AYX82" s="458"/>
      <c r="AYY82" s="458"/>
      <c r="AYZ82" s="458"/>
      <c r="AZA82" s="458"/>
      <c r="AZB82" s="458"/>
      <c r="AZC82" s="458"/>
      <c r="AZD82" s="458"/>
      <c r="AZE82" s="458"/>
      <c r="AZF82" s="458"/>
      <c r="AZG82" s="458"/>
      <c r="AZH82" s="458"/>
      <c r="AZI82" s="458"/>
      <c r="AZJ82" s="458"/>
      <c r="AZK82" s="458"/>
      <c r="AZL82" s="458"/>
      <c r="AZM82" s="458"/>
      <c r="AZN82" s="458"/>
      <c r="AZO82" s="458"/>
      <c r="AZP82" s="458"/>
      <c r="AZQ82" s="458"/>
      <c r="AZR82" s="458"/>
      <c r="AZS82" s="458"/>
      <c r="AZT82" s="458"/>
      <c r="AZU82" s="458"/>
      <c r="AZV82" s="458"/>
      <c r="AZW82" s="458"/>
      <c r="AZX82" s="458"/>
      <c r="AZY82" s="458"/>
      <c r="AZZ82" s="458"/>
      <c r="BAA82" s="458"/>
      <c r="BAB82" s="458"/>
      <c r="BAC82" s="458"/>
      <c r="BAD82" s="458"/>
      <c r="BAE82" s="458"/>
      <c r="BAF82" s="458"/>
      <c r="BAG82" s="458"/>
      <c r="BAH82" s="458"/>
      <c r="BAI82" s="458"/>
      <c r="BAJ82" s="458"/>
      <c r="BAK82" s="458"/>
      <c r="BAL82" s="458"/>
      <c r="BAM82" s="458"/>
      <c r="BAN82" s="458"/>
      <c r="BAO82" s="458"/>
      <c r="BAP82" s="458"/>
      <c r="BAQ82" s="458"/>
      <c r="BAR82" s="458"/>
      <c r="BAS82" s="458"/>
      <c r="BAT82" s="458"/>
      <c r="BAU82" s="458"/>
      <c r="BAV82" s="458"/>
      <c r="BAW82" s="458"/>
      <c r="BAX82" s="458"/>
      <c r="BAY82" s="458"/>
      <c r="BAZ82" s="458"/>
      <c r="BBA82" s="458"/>
      <c r="BBB82" s="458"/>
      <c r="BBC82" s="458"/>
      <c r="BBD82" s="458"/>
      <c r="BBE82" s="458"/>
      <c r="BBF82" s="458"/>
      <c r="BBG82" s="458"/>
      <c r="BBH82" s="458"/>
      <c r="BBI82" s="458"/>
      <c r="BBJ82" s="458"/>
      <c r="BBK82" s="458"/>
      <c r="BBL82" s="458"/>
      <c r="BBM82" s="458"/>
      <c r="BBN82" s="458"/>
      <c r="BBO82" s="458"/>
      <c r="BBP82" s="458"/>
      <c r="BBQ82" s="458"/>
      <c r="BBR82" s="458"/>
      <c r="BBS82" s="458"/>
      <c r="BBT82" s="458"/>
      <c r="BBU82" s="458"/>
      <c r="BBV82" s="458"/>
      <c r="BBW82" s="458"/>
      <c r="BBX82" s="458"/>
      <c r="BBY82" s="458"/>
      <c r="BBZ82" s="458"/>
      <c r="BCA82" s="458"/>
      <c r="BCB82" s="458"/>
      <c r="BCC82" s="458"/>
      <c r="BCD82" s="458"/>
      <c r="BCE82" s="458"/>
      <c r="BCF82" s="458"/>
      <c r="BCG82" s="458"/>
      <c r="BCH82" s="458"/>
      <c r="BCI82" s="458"/>
      <c r="BCJ82" s="458"/>
      <c r="BCK82" s="458"/>
      <c r="BCL82" s="458"/>
      <c r="BCM82" s="458"/>
      <c r="BCN82" s="458"/>
      <c r="BCO82" s="458"/>
      <c r="BCP82" s="458"/>
      <c r="BCQ82" s="458"/>
      <c r="BCR82" s="458"/>
      <c r="BCS82" s="458"/>
      <c r="BCT82" s="458"/>
      <c r="BCU82" s="458"/>
      <c r="BCV82" s="458"/>
      <c r="BCW82" s="458"/>
      <c r="BCX82" s="458"/>
      <c r="BCY82" s="458"/>
      <c r="BCZ82" s="458"/>
      <c r="BDA82" s="458"/>
      <c r="BDB82" s="458"/>
      <c r="BDC82" s="458"/>
      <c r="BDD82" s="458"/>
      <c r="BDE82" s="458"/>
      <c r="BDF82" s="458"/>
      <c r="BDG82" s="458"/>
      <c r="BDH82" s="458"/>
      <c r="BDI82" s="458"/>
      <c r="BDJ82" s="458"/>
      <c r="BDK82" s="458"/>
      <c r="BDL82" s="458"/>
      <c r="BDM82" s="458"/>
      <c r="BDN82" s="458"/>
      <c r="BDO82" s="458"/>
      <c r="BDP82" s="458"/>
      <c r="BDQ82" s="458"/>
      <c r="BDR82" s="458"/>
      <c r="BDS82" s="458"/>
      <c r="BDT82" s="458"/>
      <c r="BDU82" s="458"/>
      <c r="BDV82" s="458"/>
      <c r="BDW82" s="458"/>
      <c r="BDX82" s="458"/>
      <c r="BDY82" s="458"/>
      <c r="BDZ82" s="458"/>
      <c r="BEA82" s="458"/>
      <c r="BEB82" s="458"/>
      <c r="BEC82" s="458"/>
      <c r="BED82" s="458"/>
      <c r="BEE82" s="458"/>
      <c r="BEF82" s="458"/>
      <c r="BEG82" s="458"/>
      <c r="BEH82" s="458"/>
      <c r="BEI82" s="458"/>
      <c r="BEJ82" s="458"/>
      <c r="BEK82" s="458"/>
      <c r="BEL82" s="458"/>
      <c r="BEM82" s="458"/>
      <c r="BEN82" s="458"/>
      <c r="BEO82" s="458"/>
      <c r="BEP82" s="458"/>
      <c r="BEQ82" s="458"/>
      <c r="BER82" s="458"/>
      <c r="BES82" s="458"/>
      <c r="BET82" s="458"/>
      <c r="BEU82" s="458"/>
      <c r="BEV82" s="458"/>
      <c r="BEW82" s="458"/>
      <c r="BEX82" s="458"/>
      <c r="BEY82" s="458"/>
      <c r="BEZ82" s="458"/>
      <c r="BFA82" s="458"/>
      <c r="BFB82" s="458"/>
      <c r="BFC82" s="458"/>
      <c r="BFD82" s="458"/>
      <c r="BFE82" s="458"/>
      <c r="BFF82" s="458"/>
      <c r="BFG82" s="458"/>
      <c r="BFH82" s="458"/>
      <c r="BFI82" s="458"/>
      <c r="BFJ82" s="458"/>
      <c r="BFK82" s="458"/>
      <c r="BFL82" s="458"/>
      <c r="BFM82" s="458"/>
      <c r="BFN82" s="458"/>
      <c r="BFO82" s="458"/>
      <c r="BFP82" s="458"/>
      <c r="BFQ82" s="458"/>
      <c r="BFR82" s="458"/>
      <c r="BFS82" s="458"/>
      <c r="BFT82" s="458"/>
      <c r="BFU82" s="458"/>
      <c r="BFV82" s="458"/>
      <c r="BFW82" s="458"/>
      <c r="BFX82" s="458"/>
      <c r="BFY82" s="458"/>
      <c r="BFZ82" s="458"/>
      <c r="BGA82" s="458"/>
      <c r="BGB82" s="458"/>
      <c r="BGC82" s="458"/>
      <c r="BGD82" s="458"/>
      <c r="BGE82" s="458"/>
      <c r="BGF82" s="458"/>
      <c r="BGG82" s="458"/>
      <c r="BGH82" s="458"/>
      <c r="BGI82" s="458"/>
      <c r="BGJ82" s="458"/>
      <c r="BGK82" s="458"/>
      <c r="BGL82" s="458"/>
      <c r="BGM82" s="458"/>
      <c r="BGN82" s="458"/>
      <c r="BGO82" s="458"/>
      <c r="BGP82" s="458"/>
      <c r="BGQ82" s="458"/>
      <c r="BGR82" s="458"/>
      <c r="BGS82" s="458"/>
      <c r="BGT82" s="458"/>
      <c r="BGU82" s="458"/>
      <c r="BGV82" s="458"/>
      <c r="BGW82" s="458"/>
      <c r="BGX82" s="458"/>
      <c r="BGY82" s="458"/>
      <c r="BGZ82" s="458"/>
      <c r="BHA82" s="458"/>
      <c r="BHB82" s="458"/>
      <c r="BHC82" s="458"/>
      <c r="BHD82" s="458"/>
      <c r="BHE82" s="458"/>
      <c r="BHF82" s="458"/>
      <c r="BHG82" s="458"/>
      <c r="BHH82" s="458"/>
      <c r="BHI82" s="458"/>
      <c r="BHJ82" s="458"/>
      <c r="BHK82" s="458"/>
      <c r="BHL82" s="458"/>
      <c r="BHM82" s="458"/>
      <c r="BHN82" s="458"/>
      <c r="BHO82" s="458"/>
      <c r="BHP82" s="458"/>
      <c r="BHQ82" s="458"/>
      <c r="BHR82" s="458"/>
      <c r="BHS82" s="458"/>
      <c r="BHT82" s="458"/>
      <c r="BHU82" s="458"/>
      <c r="BHV82" s="458"/>
      <c r="BHW82" s="458"/>
      <c r="BHX82" s="458"/>
      <c r="BHY82" s="458"/>
      <c r="BHZ82" s="458"/>
      <c r="BIA82" s="458"/>
      <c r="BIB82" s="458"/>
      <c r="BIC82" s="458"/>
      <c r="BID82" s="458"/>
      <c r="BIE82" s="458"/>
      <c r="BIF82" s="458"/>
      <c r="BIG82" s="458"/>
      <c r="BIH82" s="458"/>
      <c r="BII82" s="458"/>
      <c r="BIJ82" s="458"/>
      <c r="BIK82" s="458"/>
      <c r="BIL82" s="458"/>
      <c r="BIM82" s="458"/>
      <c r="BIN82" s="458"/>
      <c r="BIO82" s="458"/>
      <c r="BIP82" s="458"/>
      <c r="BIQ82" s="458"/>
      <c r="BIR82" s="458"/>
      <c r="BIS82" s="458"/>
      <c r="BIT82" s="458"/>
      <c r="BIU82" s="458"/>
      <c r="BIV82" s="458"/>
      <c r="BIW82" s="458"/>
      <c r="BIX82" s="458"/>
      <c r="BIY82" s="458"/>
      <c r="BIZ82" s="458"/>
      <c r="BJA82" s="458"/>
      <c r="BJB82" s="458"/>
      <c r="BJC82" s="458"/>
      <c r="BJD82" s="458"/>
      <c r="BJE82" s="458"/>
      <c r="BJF82" s="458"/>
      <c r="BJG82" s="458"/>
      <c r="BJH82" s="458"/>
      <c r="BJI82" s="458"/>
      <c r="BJJ82" s="458"/>
      <c r="BJK82" s="458"/>
      <c r="BJL82" s="458"/>
      <c r="BJM82" s="458"/>
      <c r="BJN82" s="458"/>
      <c r="BJO82" s="458"/>
      <c r="BJP82" s="458"/>
      <c r="BJQ82" s="458"/>
      <c r="BJR82" s="458"/>
      <c r="BJS82" s="458"/>
      <c r="BJT82" s="458"/>
      <c r="BJU82" s="458"/>
      <c r="BJV82" s="458"/>
      <c r="BJW82" s="458"/>
      <c r="BJX82" s="458"/>
      <c r="BJY82" s="458"/>
      <c r="BJZ82" s="458"/>
      <c r="BKA82" s="458"/>
      <c r="BKB82" s="458"/>
      <c r="BKC82" s="458"/>
      <c r="BKD82" s="458"/>
      <c r="BKE82" s="458"/>
      <c r="BKF82" s="458"/>
      <c r="BKG82" s="458"/>
      <c r="BKH82" s="458"/>
      <c r="BKI82" s="458"/>
      <c r="BKJ82" s="458"/>
      <c r="BKK82" s="458"/>
      <c r="BKL82" s="458"/>
      <c r="BKM82" s="458"/>
      <c r="BKN82" s="458"/>
      <c r="BKO82" s="458"/>
      <c r="BKP82" s="458"/>
      <c r="BKQ82" s="458"/>
      <c r="BKR82" s="458"/>
      <c r="BKS82" s="458"/>
      <c r="BKT82" s="458"/>
      <c r="BKU82" s="458"/>
      <c r="BKV82" s="458"/>
      <c r="BKW82" s="458"/>
      <c r="BKX82" s="458"/>
      <c r="BKY82" s="458"/>
      <c r="BKZ82" s="458"/>
      <c r="BLA82" s="458"/>
      <c r="BLB82" s="458"/>
      <c r="BLC82" s="458"/>
      <c r="BLD82" s="458"/>
      <c r="BLE82" s="458"/>
      <c r="BLF82" s="458"/>
      <c r="BLG82" s="458"/>
      <c r="BLH82" s="458"/>
      <c r="BLI82" s="458"/>
      <c r="BLJ82" s="458"/>
      <c r="BLK82" s="458"/>
      <c r="BLL82" s="458"/>
      <c r="BLM82" s="458"/>
      <c r="BLN82" s="458"/>
      <c r="BLO82" s="458"/>
      <c r="BLP82" s="458"/>
      <c r="BLQ82" s="458"/>
      <c r="BLR82" s="458"/>
      <c r="BLS82" s="458"/>
      <c r="BLT82" s="458"/>
      <c r="BLU82" s="458"/>
      <c r="BLV82" s="458"/>
      <c r="BLW82" s="458"/>
      <c r="BLX82" s="458"/>
      <c r="BLY82" s="458"/>
      <c r="BLZ82" s="458"/>
      <c r="BMA82" s="458"/>
      <c r="BMB82" s="458"/>
      <c r="BMC82" s="458"/>
      <c r="BMD82" s="458"/>
      <c r="BME82" s="458"/>
      <c r="BMF82" s="458"/>
      <c r="BMG82" s="458"/>
      <c r="BMH82" s="458"/>
      <c r="BMI82" s="458"/>
      <c r="BMJ82" s="458"/>
      <c r="BMK82" s="458"/>
      <c r="BML82" s="458"/>
      <c r="BMM82" s="458"/>
      <c r="BMN82" s="458"/>
      <c r="BMO82" s="458"/>
      <c r="BMP82" s="458"/>
      <c r="BMQ82" s="458"/>
      <c r="BMR82" s="458"/>
      <c r="BMS82" s="458"/>
      <c r="BMT82" s="458"/>
      <c r="BMU82" s="458"/>
      <c r="BMV82" s="458"/>
      <c r="BMW82" s="458"/>
      <c r="BMX82" s="458"/>
      <c r="BMY82" s="458"/>
      <c r="BMZ82" s="458"/>
      <c r="BNA82" s="458"/>
      <c r="BNB82" s="458"/>
      <c r="BNC82" s="458"/>
      <c r="BND82" s="458"/>
      <c r="BNE82" s="458"/>
      <c r="BNF82" s="458"/>
      <c r="BNG82" s="458"/>
      <c r="BNH82" s="458"/>
      <c r="BNI82" s="458"/>
      <c r="BNJ82" s="458"/>
      <c r="BNK82" s="458"/>
      <c r="BNL82" s="458"/>
      <c r="BNM82" s="458"/>
      <c r="BNN82" s="458"/>
      <c r="BNO82" s="458"/>
      <c r="BNP82" s="458"/>
      <c r="BNQ82" s="458"/>
      <c r="BNR82" s="458"/>
      <c r="BNS82" s="458"/>
      <c r="BNT82" s="458"/>
      <c r="BNU82" s="458"/>
      <c r="BNV82" s="458"/>
      <c r="BNW82" s="458"/>
      <c r="BNX82" s="458"/>
      <c r="BNY82" s="458"/>
      <c r="BNZ82" s="458"/>
      <c r="BOA82" s="458"/>
      <c r="BOB82" s="458"/>
      <c r="BOC82" s="458"/>
      <c r="BOD82" s="458"/>
      <c r="BOE82" s="458"/>
      <c r="BOF82" s="458"/>
      <c r="BOG82" s="458"/>
      <c r="BOH82" s="458"/>
      <c r="BOI82" s="458"/>
      <c r="BOJ82" s="458"/>
      <c r="BOK82" s="458"/>
      <c r="BOL82" s="458"/>
      <c r="BOM82" s="458"/>
      <c r="BON82" s="458"/>
      <c r="BOO82" s="458"/>
      <c r="BOP82" s="458"/>
      <c r="BOQ82" s="458"/>
      <c r="BOR82" s="458"/>
      <c r="BOS82" s="458"/>
      <c r="BOT82" s="458"/>
      <c r="BOU82" s="458"/>
      <c r="BOV82" s="458"/>
      <c r="BOW82" s="458"/>
      <c r="BOX82" s="458"/>
      <c r="BOY82" s="458"/>
      <c r="BOZ82" s="458"/>
      <c r="BPA82" s="458"/>
      <c r="BPB82" s="458"/>
      <c r="BPC82" s="458"/>
      <c r="BPD82" s="458"/>
      <c r="BPE82" s="458"/>
      <c r="BPF82" s="458"/>
      <c r="BPG82" s="458"/>
      <c r="BPH82" s="458"/>
      <c r="BPI82" s="458"/>
      <c r="BPJ82" s="458"/>
      <c r="BPK82" s="458"/>
      <c r="BPL82" s="458"/>
      <c r="BPM82" s="458"/>
      <c r="BPN82" s="458"/>
      <c r="BPO82" s="458"/>
      <c r="BPP82" s="458"/>
      <c r="BPQ82" s="458"/>
      <c r="BPR82" s="458"/>
      <c r="BPS82" s="458"/>
      <c r="BPT82" s="458"/>
      <c r="BPU82" s="458"/>
      <c r="BPV82" s="458"/>
      <c r="BPW82" s="458"/>
      <c r="BPX82" s="458"/>
      <c r="BPY82" s="458"/>
      <c r="BPZ82" s="458"/>
      <c r="BQA82" s="458"/>
      <c r="BQB82" s="458"/>
      <c r="BQC82" s="458"/>
      <c r="BQD82" s="458"/>
      <c r="BQE82" s="458"/>
      <c r="BQF82" s="458"/>
      <c r="BQG82" s="458"/>
      <c r="BQH82" s="458"/>
      <c r="BQI82" s="458"/>
      <c r="BQJ82" s="458"/>
      <c r="BQK82" s="458"/>
      <c r="BQL82" s="458"/>
      <c r="BQM82" s="458"/>
      <c r="BQN82" s="458"/>
      <c r="BQO82" s="458"/>
      <c r="BQP82" s="458"/>
      <c r="BQQ82" s="458"/>
      <c r="BQR82" s="458"/>
      <c r="BQS82" s="458"/>
      <c r="BQT82" s="458"/>
      <c r="BQU82" s="458"/>
      <c r="BQV82" s="458"/>
      <c r="BQW82" s="458"/>
      <c r="BQX82" s="458"/>
      <c r="BQY82" s="458"/>
      <c r="BQZ82" s="458"/>
      <c r="BRA82" s="458"/>
      <c r="BRB82" s="458"/>
      <c r="BRC82" s="458"/>
      <c r="BRD82" s="458"/>
      <c r="BRE82" s="458"/>
      <c r="BRF82" s="458"/>
      <c r="BRG82" s="458"/>
      <c r="BRH82" s="458"/>
      <c r="BRI82" s="458"/>
      <c r="BRJ82" s="458"/>
      <c r="BRK82" s="458"/>
      <c r="BRL82" s="458"/>
      <c r="BRM82" s="458"/>
      <c r="BRN82" s="458"/>
      <c r="BRO82" s="458"/>
      <c r="BRP82" s="458"/>
      <c r="BRQ82" s="458"/>
      <c r="BRR82" s="458"/>
      <c r="BRS82" s="458"/>
      <c r="BRT82" s="458"/>
      <c r="BRU82" s="458"/>
      <c r="BRV82" s="458"/>
      <c r="BRW82" s="458"/>
      <c r="BRX82" s="458"/>
      <c r="BRY82" s="458"/>
      <c r="BRZ82" s="458"/>
      <c r="BSA82" s="458"/>
      <c r="BSB82" s="458"/>
      <c r="BSC82" s="458"/>
      <c r="BSD82" s="458"/>
      <c r="BSE82" s="458"/>
      <c r="BSF82" s="458"/>
      <c r="BSG82" s="458"/>
      <c r="BSH82" s="458"/>
      <c r="BSI82" s="458"/>
      <c r="BSJ82" s="458"/>
      <c r="BSK82" s="458"/>
      <c r="BSL82" s="458"/>
      <c r="BSM82" s="458"/>
      <c r="BSN82" s="458"/>
      <c r="BSO82" s="458"/>
      <c r="BSP82" s="458"/>
      <c r="BSQ82" s="458"/>
      <c r="BSR82" s="458"/>
      <c r="BSS82" s="458"/>
      <c r="BST82" s="458"/>
      <c r="BSU82" s="458"/>
      <c r="BSV82" s="458"/>
      <c r="BSW82" s="458"/>
      <c r="BSX82" s="458"/>
      <c r="BSY82" s="458"/>
      <c r="BSZ82" s="458"/>
      <c r="BTA82" s="458"/>
      <c r="BTB82" s="458"/>
      <c r="BTC82" s="458"/>
      <c r="BTD82" s="458"/>
      <c r="BTE82" s="458"/>
      <c r="BTF82" s="458"/>
      <c r="BTG82" s="458"/>
      <c r="BTH82" s="458"/>
      <c r="BTI82" s="458"/>
      <c r="BTJ82" s="458"/>
      <c r="BTK82" s="458"/>
      <c r="BTL82" s="458"/>
      <c r="BTM82" s="458"/>
      <c r="BTN82" s="458"/>
      <c r="BTO82" s="458"/>
      <c r="BTP82" s="458"/>
      <c r="BTQ82" s="458"/>
      <c r="BTR82" s="458"/>
      <c r="BTS82" s="458"/>
      <c r="BTT82" s="458"/>
      <c r="BTU82" s="458"/>
      <c r="BTV82" s="458"/>
      <c r="BTW82" s="458"/>
      <c r="BTX82" s="458"/>
      <c r="BTY82" s="458"/>
      <c r="BTZ82" s="458"/>
      <c r="BUA82" s="458"/>
      <c r="BUB82" s="458"/>
      <c r="BUC82" s="458"/>
      <c r="BUD82" s="458"/>
      <c r="BUE82" s="458"/>
      <c r="BUF82" s="458"/>
      <c r="BUG82" s="458"/>
      <c r="BUH82" s="458"/>
      <c r="BUI82" s="458"/>
      <c r="BUJ82" s="458"/>
      <c r="BUK82" s="458"/>
      <c r="BUL82" s="458"/>
      <c r="BUM82" s="458"/>
      <c r="BUN82" s="458"/>
      <c r="BUO82" s="458"/>
      <c r="BUP82" s="458"/>
      <c r="BUQ82" s="458"/>
      <c r="BUR82" s="458"/>
      <c r="BUS82" s="458"/>
      <c r="BUT82" s="458"/>
      <c r="BUU82" s="458"/>
      <c r="BUV82" s="458"/>
      <c r="BUW82" s="458"/>
      <c r="BUX82" s="458"/>
      <c r="BUY82" s="458"/>
      <c r="BUZ82" s="458"/>
      <c r="BVA82" s="458"/>
      <c r="BVB82" s="458"/>
      <c r="BVC82" s="458"/>
      <c r="BVD82" s="458"/>
      <c r="BVE82" s="458"/>
      <c r="BVF82" s="458"/>
      <c r="BVG82" s="458"/>
      <c r="BVH82" s="458"/>
      <c r="BVI82" s="458"/>
      <c r="BVJ82" s="458"/>
      <c r="BVK82" s="458"/>
      <c r="BVL82" s="458"/>
      <c r="BVM82" s="458"/>
      <c r="BVN82" s="458"/>
      <c r="BVO82" s="458"/>
      <c r="BVP82" s="458"/>
      <c r="BVQ82" s="458"/>
      <c r="BVR82" s="458"/>
      <c r="BVS82" s="458"/>
      <c r="BVT82" s="458"/>
      <c r="BVU82" s="458"/>
      <c r="BVV82" s="458"/>
      <c r="BVW82" s="458"/>
      <c r="BVX82" s="458"/>
      <c r="BVY82" s="458"/>
      <c r="BVZ82" s="458"/>
      <c r="BWA82" s="458"/>
      <c r="BWB82" s="458"/>
      <c r="BWC82" s="458"/>
      <c r="BWD82" s="458"/>
      <c r="BWE82" s="458"/>
      <c r="BWF82" s="458"/>
      <c r="BWG82" s="458"/>
      <c r="BWH82" s="458"/>
      <c r="BWI82" s="458"/>
      <c r="BWJ82" s="458"/>
      <c r="BWK82" s="458"/>
      <c r="BWL82" s="458"/>
      <c r="BWM82" s="458"/>
      <c r="BWN82" s="458"/>
      <c r="BWO82" s="458"/>
      <c r="BWP82" s="458"/>
      <c r="BWQ82" s="458"/>
      <c r="BWR82" s="458"/>
      <c r="BWS82" s="458"/>
      <c r="BWT82" s="458"/>
      <c r="BWU82" s="458"/>
      <c r="BWV82" s="458"/>
      <c r="BWW82" s="458"/>
      <c r="BWX82" s="458"/>
      <c r="BWY82" s="458"/>
      <c r="BWZ82" s="458"/>
      <c r="BXA82" s="458"/>
      <c r="BXB82" s="458"/>
      <c r="BXC82" s="458"/>
      <c r="BXD82" s="458"/>
      <c r="BXE82" s="458"/>
      <c r="BXF82" s="458"/>
      <c r="BXG82" s="458"/>
      <c r="BXH82" s="458"/>
      <c r="BXI82" s="458"/>
      <c r="BXJ82" s="458"/>
      <c r="BXK82" s="458"/>
      <c r="BXL82" s="458"/>
      <c r="BXM82" s="458"/>
      <c r="BXN82" s="458"/>
      <c r="BXO82" s="458"/>
      <c r="BXP82" s="458"/>
      <c r="BXQ82" s="458"/>
      <c r="BXR82" s="458"/>
      <c r="BXS82" s="458"/>
      <c r="BXT82" s="458"/>
      <c r="BXU82" s="458"/>
      <c r="BXV82" s="458"/>
      <c r="BXW82" s="458"/>
      <c r="BXX82" s="458"/>
      <c r="BXY82" s="458"/>
      <c r="BXZ82" s="458"/>
      <c r="BYA82" s="458"/>
      <c r="BYB82" s="458"/>
      <c r="BYC82" s="458"/>
      <c r="BYD82" s="458"/>
      <c r="BYE82" s="458"/>
      <c r="BYF82" s="458"/>
      <c r="BYG82" s="458"/>
      <c r="BYH82" s="458"/>
      <c r="BYI82" s="458"/>
      <c r="BYJ82" s="458"/>
      <c r="BYK82" s="458"/>
      <c r="BYL82" s="458"/>
      <c r="BYM82" s="458"/>
      <c r="BYN82" s="458"/>
      <c r="BYO82" s="458"/>
      <c r="BYP82" s="458"/>
      <c r="BYQ82" s="458"/>
      <c r="BYR82" s="458"/>
      <c r="BYS82" s="458"/>
      <c r="BYT82" s="458"/>
      <c r="BYU82" s="458"/>
      <c r="BYV82" s="458"/>
      <c r="BYW82" s="458"/>
      <c r="BYX82" s="458"/>
      <c r="BYY82" s="458"/>
      <c r="BYZ82" s="458"/>
      <c r="BZA82" s="458"/>
      <c r="BZB82" s="458"/>
      <c r="BZC82" s="458"/>
      <c r="BZD82" s="458"/>
      <c r="BZE82" s="458"/>
      <c r="BZF82" s="458"/>
      <c r="BZG82" s="458"/>
      <c r="BZH82" s="458"/>
      <c r="BZI82" s="458"/>
      <c r="BZJ82" s="458"/>
      <c r="BZK82" s="458"/>
      <c r="BZL82" s="458"/>
      <c r="BZM82" s="458"/>
      <c r="BZN82" s="458"/>
      <c r="BZO82" s="458"/>
      <c r="BZP82" s="458"/>
      <c r="BZQ82" s="458"/>
      <c r="BZR82" s="458"/>
      <c r="BZS82" s="458"/>
      <c r="BZT82" s="458"/>
      <c r="BZU82" s="458"/>
      <c r="BZV82" s="458"/>
      <c r="BZW82" s="458"/>
      <c r="BZX82" s="458"/>
      <c r="BZY82" s="458"/>
      <c r="BZZ82" s="458"/>
      <c r="CAA82" s="458"/>
      <c r="CAB82" s="458"/>
      <c r="CAC82" s="458"/>
      <c r="CAD82" s="458"/>
      <c r="CAE82" s="458"/>
      <c r="CAF82" s="458"/>
      <c r="CAG82" s="458"/>
      <c r="CAH82" s="458"/>
      <c r="CAI82" s="458"/>
      <c r="CAJ82" s="458"/>
      <c r="CAK82" s="458"/>
      <c r="CAL82" s="458"/>
      <c r="CAM82" s="458"/>
      <c r="CAN82" s="458"/>
      <c r="CAO82" s="458"/>
      <c r="CAP82" s="458"/>
      <c r="CAQ82" s="458"/>
      <c r="CAR82" s="458"/>
      <c r="CAS82" s="458"/>
      <c r="CAT82" s="458"/>
      <c r="CAU82" s="458"/>
      <c r="CAV82" s="458"/>
      <c r="CAW82" s="458"/>
      <c r="CAX82" s="458"/>
      <c r="CAY82" s="458"/>
      <c r="CAZ82" s="458"/>
      <c r="CBA82" s="458"/>
      <c r="CBB82" s="458"/>
      <c r="CBC82" s="458"/>
      <c r="CBD82" s="458"/>
      <c r="CBE82" s="458"/>
      <c r="CBF82" s="458"/>
      <c r="CBG82" s="458"/>
      <c r="CBH82" s="458"/>
      <c r="CBI82" s="458"/>
      <c r="CBJ82" s="458"/>
      <c r="CBK82" s="458"/>
      <c r="CBL82" s="458"/>
      <c r="CBM82" s="458"/>
      <c r="CBN82" s="458"/>
      <c r="CBO82" s="458"/>
      <c r="CBP82" s="458"/>
      <c r="CBQ82" s="458"/>
      <c r="CBR82" s="458"/>
      <c r="CBS82" s="458"/>
      <c r="CBT82" s="458"/>
      <c r="CBU82" s="458"/>
      <c r="CBV82" s="458"/>
      <c r="CBW82" s="458"/>
      <c r="CBX82" s="458"/>
      <c r="CBY82" s="458"/>
      <c r="CBZ82" s="458"/>
      <c r="CCA82" s="458"/>
      <c r="CCB82" s="458"/>
      <c r="CCC82" s="458"/>
      <c r="CCD82" s="458"/>
      <c r="CCE82" s="458"/>
      <c r="CCF82" s="458"/>
      <c r="CCG82" s="458"/>
      <c r="CCH82" s="458"/>
      <c r="CCI82" s="458"/>
      <c r="CCJ82" s="458"/>
      <c r="CCK82" s="458"/>
      <c r="CCL82" s="458"/>
      <c r="CCM82" s="458"/>
      <c r="CCN82" s="458"/>
      <c r="CCO82" s="458"/>
      <c r="CCP82" s="458"/>
      <c r="CCQ82" s="458"/>
      <c r="CCR82" s="458"/>
      <c r="CCS82" s="458"/>
      <c r="CCT82" s="458"/>
      <c r="CCU82" s="458"/>
      <c r="CCV82" s="458"/>
      <c r="CCW82" s="458"/>
      <c r="CCX82" s="458"/>
      <c r="CCY82" s="458"/>
      <c r="CCZ82" s="458"/>
      <c r="CDA82" s="458"/>
      <c r="CDB82" s="458"/>
      <c r="CDC82" s="458"/>
      <c r="CDD82" s="458"/>
      <c r="CDE82" s="458"/>
      <c r="CDF82" s="458"/>
      <c r="CDG82" s="458"/>
      <c r="CDH82" s="458"/>
      <c r="CDI82" s="458"/>
      <c r="CDJ82" s="458"/>
      <c r="CDK82" s="458"/>
      <c r="CDL82" s="458"/>
      <c r="CDM82" s="458"/>
      <c r="CDN82" s="458"/>
      <c r="CDO82" s="458"/>
      <c r="CDP82" s="458"/>
      <c r="CDQ82" s="458"/>
      <c r="CDR82" s="458"/>
      <c r="CDS82" s="458"/>
      <c r="CDT82" s="458"/>
      <c r="CDU82" s="458"/>
      <c r="CDV82" s="458"/>
      <c r="CDW82" s="458"/>
      <c r="CDX82" s="458"/>
      <c r="CDY82" s="458"/>
      <c r="CDZ82" s="458"/>
      <c r="CEA82" s="458"/>
      <c r="CEB82" s="458"/>
      <c r="CEC82" s="458"/>
      <c r="CED82" s="458"/>
      <c r="CEE82" s="458"/>
      <c r="CEF82" s="458"/>
      <c r="CEG82" s="458"/>
      <c r="CEH82" s="458"/>
      <c r="CEI82" s="458"/>
      <c r="CEJ82" s="458"/>
      <c r="CEK82" s="458"/>
      <c r="CEL82" s="458"/>
      <c r="CEM82" s="458"/>
      <c r="CEN82" s="458"/>
      <c r="CEO82" s="458"/>
      <c r="CEP82" s="458"/>
      <c r="CEQ82" s="458"/>
      <c r="CER82" s="458"/>
      <c r="CES82" s="458"/>
      <c r="CET82" s="458"/>
      <c r="CEU82" s="458"/>
      <c r="CEV82" s="458"/>
      <c r="CEW82" s="458"/>
      <c r="CEX82" s="458"/>
      <c r="CEY82" s="458"/>
      <c r="CEZ82" s="458"/>
      <c r="CFA82" s="458"/>
      <c r="CFB82" s="458"/>
      <c r="CFC82" s="458"/>
      <c r="CFD82" s="458"/>
      <c r="CFE82" s="458"/>
      <c r="CFF82" s="458"/>
      <c r="CFG82" s="458"/>
      <c r="CFH82" s="458"/>
      <c r="CFI82" s="458"/>
      <c r="CFJ82" s="458"/>
      <c r="CFK82" s="458"/>
      <c r="CFL82" s="458"/>
      <c r="CFM82" s="458"/>
      <c r="CFN82" s="458"/>
      <c r="CFO82" s="458"/>
      <c r="CFP82" s="458"/>
      <c r="CFQ82" s="458"/>
      <c r="CFR82" s="458"/>
      <c r="CFS82" s="458"/>
      <c r="CFT82" s="458"/>
      <c r="CFU82" s="458"/>
      <c r="CFV82" s="458"/>
      <c r="CFW82" s="458"/>
      <c r="CFX82" s="458"/>
      <c r="CFY82" s="458"/>
      <c r="CFZ82" s="458"/>
      <c r="CGA82" s="458"/>
      <c r="CGB82" s="458"/>
      <c r="CGC82" s="458"/>
      <c r="CGD82" s="458"/>
      <c r="CGE82" s="458"/>
      <c r="CGF82" s="458"/>
      <c r="CGG82" s="458"/>
      <c r="CGH82" s="458"/>
      <c r="CGI82" s="458"/>
      <c r="CGJ82" s="458"/>
      <c r="CGK82" s="458"/>
      <c r="CGL82" s="458"/>
      <c r="CGM82" s="458"/>
      <c r="CGN82" s="458"/>
      <c r="CGO82" s="458"/>
      <c r="CGP82" s="458"/>
      <c r="CGQ82" s="458"/>
      <c r="CGR82" s="458"/>
      <c r="CGS82" s="458"/>
      <c r="CGT82" s="458"/>
      <c r="CGU82" s="458"/>
      <c r="CGV82" s="458"/>
      <c r="CGW82" s="458"/>
      <c r="CGX82" s="458"/>
      <c r="CGY82" s="458"/>
      <c r="CGZ82" s="458"/>
      <c r="CHA82" s="458"/>
      <c r="CHB82" s="458"/>
      <c r="CHC82" s="458"/>
      <c r="CHD82" s="458"/>
      <c r="CHE82" s="458"/>
      <c r="CHF82" s="458"/>
      <c r="CHG82" s="458"/>
      <c r="CHH82" s="458"/>
      <c r="CHI82" s="458"/>
      <c r="CHJ82" s="458"/>
      <c r="CHK82" s="458"/>
      <c r="CHL82" s="458"/>
      <c r="CHM82" s="458"/>
      <c r="CHN82" s="458"/>
      <c r="CHO82" s="458"/>
      <c r="CHP82" s="458"/>
      <c r="CHQ82" s="458"/>
      <c r="CHR82" s="458"/>
      <c r="CHS82" s="458"/>
      <c r="CHT82" s="458"/>
      <c r="CHU82" s="458"/>
      <c r="CHV82" s="458"/>
      <c r="CHW82" s="458"/>
      <c r="CHX82" s="458"/>
      <c r="CHY82" s="458"/>
      <c r="CHZ82" s="458"/>
      <c r="CIA82" s="458"/>
      <c r="CIB82" s="458"/>
      <c r="CIC82" s="458"/>
      <c r="CID82" s="458"/>
      <c r="CIE82" s="458"/>
      <c r="CIF82" s="458"/>
      <c r="CIG82" s="458"/>
      <c r="CIH82" s="458"/>
      <c r="CII82" s="458"/>
      <c r="CIJ82" s="458"/>
      <c r="CIK82" s="458"/>
      <c r="CIL82" s="458"/>
      <c r="CIM82" s="458"/>
      <c r="CIN82" s="458"/>
      <c r="CIO82" s="458"/>
      <c r="CIP82" s="458"/>
      <c r="CIQ82" s="458"/>
      <c r="CIR82" s="458"/>
      <c r="CIS82" s="458"/>
      <c r="CIT82" s="458"/>
      <c r="CIU82" s="458"/>
      <c r="CIV82" s="458"/>
      <c r="CIW82" s="458"/>
      <c r="CIX82" s="458"/>
      <c r="CIY82" s="458"/>
      <c r="CIZ82" s="458"/>
      <c r="CJA82" s="458"/>
      <c r="CJB82" s="458"/>
      <c r="CJC82" s="458"/>
      <c r="CJD82" s="458"/>
      <c r="CJE82" s="458"/>
      <c r="CJF82" s="458"/>
      <c r="CJG82" s="458"/>
      <c r="CJH82" s="458"/>
      <c r="CJI82" s="458"/>
      <c r="CJJ82" s="458"/>
      <c r="CJK82" s="458"/>
      <c r="CJL82" s="458"/>
      <c r="CJM82" s="458"/>
      <c r="CJN82" s="458"/>
      <c r="CJO82" s="458"/>
      <c r="CJP82" s="458"/>
      <c r="CJQ82" s="458"/>
      <c r="CJR82" s="458"/>
      <c r="CJS82" s="458"/>
      <c r="CJT82" s="458"/>
      <c r="CJU82" s="458"/>
      <c r="CJV82" s="458"/>
      <c r="CJW82" s="458"/>
      <c r="CJX82" s="458"/>
      <c r="CJY82" s="458"/>
      <c r="CJZ82" s="458"/>
      <c r="CKA82" s="458"/>
      <c r="CKB82" s="458"/>
      <c r="CKC82" s="458"/>
      <c r="CKD82" s="458"/>
      <c r="CKE82" s="458"/>
      <c r="CKF82" s="458"/>
      <c r="CKG82" s="458"/>
      <c r="CKH82" s="458"/>
      <c r="CKI82" s="458"/>
      <c r="CKJ82" s="458"/>
      <c r="CKK82" s="458"/>
      <c r="CKL82" s="458"/>
      <c r="CKM82" s="458"/>
      <c r="CKN82" s="458"/>
      <c r="CKO82" s="458"/>
      <c r="CKP82" s="458"/>
      <c r="CKQ82" s="458"/>
      <c r="CKR82" s="458"/>
      <c r="CKS82" s="458"/>
      <c r="CKT82" s="458"/>
      <c r="CKU82" s="458"/>
      <c r="CKV82" s="458"/>
      <c r="CKW82" s="458"/>
      <c r="CKX82" s="458"/>
      <c r="CKY82" s="458"/>
      <c r="CKZ82" s="458"/>
      <c r="CLA82" s="458"/>
      <c r="CLB82" s="458"/>
      <c r="CLC82" s="458"/>
      <c r="CLD82" s="458"/>
      <c r="CLE82" s="458"/>
      <c r="CLF82" s="458"/>
      <c r="CLG82" s="458"/>
      <c r="CLH82" s="458"/>
      <c r="CLI82" s="458"/>
      <c r="CLJ82" s="458"/>
      <c r="CLK82" s="458"/>
      <c r="CLL82" s="458"/>
      <c r="CLM82" s="458"/>
      <c r="CLN82" s="458"/>
      <c r="CLO82" s="458"/>
      <c r="CLP82" s="458"/>
      <c r="CLQ82" s="458"/>
      <c r="CLR82" s="458"/>
      <c r="CLS82" s="458"/>
      <c r="CLT82" s="458"/>
      <c r="CLU82" s="458"/>
      <c r="CLV82" s="458"/>
      <c r="CLW82" s="458"/>
      <c r="CLX82" s="458"/>
      <c r="CLY82" s="458"/>
      <c r="CLZ82" s="458"/>
      <c r="CMA82" s="458"/>
      <c r="CMB82" s="458"/>
      <c r="CMC82" s="458"/>
      <c r="CMD82" s="458"/>
      <c r="CME82" s="458"/>
      <c r="CMF82" s="458"/>
      <c r="CMG82" s="458"/>
      <c r="CMH82" s="458"/>
      <c r="CMI82" s="458"/>
      <c r="CMJ82" s="458"/>
      <c r="CMK82" s="458"/>
      <c r="CML82" s="458"/>
      <c r="CMM82" s="458"/>
      <c r="CMN82" s="458"/>
      <c r="CMO82" s="458"/>
      <c r="CMP82" s="458"/>
      <c r="CMQ82" s="458"/>
      <c r="CMR82" s="458"/>
      <c r="CMS82" s="458"/>
      <c r="CMT82" s="458"/>
      <c r="CMU82" s="458"/>
      <c r="CMV82" s="458"/>
      <c r="CMW82" s="458"/>
      <c r="CMX82" s="458"/>
      <c r="CMY82" s="458"/>
      <c r="CMZ82" s="458"/>
      <c r="CNA82" s="458"/>
      <c r="CNB82" s="458"/>
      <c r="CNC82" s="458"/>
      <c r="CND82" s="458"/>
      <c r="CNE82" s="458"/>
      <c r="CNF82" s="458"/>
      <c r="CNG82" s="458"/>
      <c r="CNH82" s="458"/>
      <c r="CNI82" s="458"/>
      <c r="CNJ82" s="458"/>
      <c r="CNK82" s="458"/>
      <c r="CNL82" s="458"/>
      <c r="CNM82" s="458"/>
      <c r="CNN82" s="458"/>
      <c r="CNO82" s="458"/>
      <c r="CNP82" s="458"/>
      <c r="CNQ82" s="458"/>
      <c r="CNR82" s="458"/>
      <c r="CNS82" s="458"/>
      <c r="CNT82" s="458"/>
      <c r="CNU82" s="458"/>
      <c r="CNV82" s="458"/>
      <c r="CNW82" s="458"/>
      <c r="CNX82" s="458"/>
      <c r="CNY82" s="458"/>
      <c r="CNZ82" s="458"/>
      <c r="COA82" s="458"/>
      <c r="COB82" s="458"/>
      <c r="COC82" s="458"/>
      <c r="COD82" s="458"/>
      <c r="COE82" s="458"/>
      <c r="COF82" s="458"/>
      <c r="COG82" s="458"/>
      <c r="COH82" s="458"/>
      <c r="COI82" s="458"/>
      <c r="COJ82" s="458"/>
      <c r="COK82" s="458"/>
      <c r="COL82" s="458"/>
      <c r="COM82" s="458"/>
      <c r="CON82" s="458"/>
      <c r="COO82" s="458"/>
      <c r="COP82" s="458"/>
      <c r="COQ82" s="458"/>
      <c r="COR82" s="458"/>
      <c r="COS82" s="458"/>
      <c r="COT82" s="458"/>
      <c r="COU82" s="458"/>
      <c r="COV82" s="458"/>
      <c r="COW82" s="458"/>
      <c r="COX82" s="458"/>
      <c r="COY82" s="458"/>
      <c r="COZ82" s="458"/>
      <c r="CPA82" s="458"/>
      <c r="CPB82" s="458"/>
      <c r="CPC82" s="458"/>
      <c r="CPD82" s="458"/>
      <c r="CPE82" s="458"/>
      <c r="CPF82" s="458"/>
      <c r="CPG82" s="458"/>
      <c r="CPH82" s="458"/>
      <c r="CPI82" s="458"/>
      <c r="CPJ82" s="458"/>
      <c r="CPK82" s="458"/>
      <c r="CPL82" s="458"/>
      <c r="CPM82" s="458"/>
      <c r="CPN82" s="458"/>
      <c r="CPO82" s="458"/>
      <c r="CPP82" s="458"/>
      <c r="CPQ82" s="458"/>
      <c r="CPR82" s="458"/>
      <c r="CPS82" s="458"/>
      <c r="CPT82" s="458"/>
      <c r="CPU82" s="458"/>
      <c r="CPV82" s="458"/>
      <c r="CPW82" s="458"/>
      <c r="CPX82" s="458"/>
      <c r="CPY82" s="458"/>
      <c r="CPZ82" s="458"/>
      <c r="CQA82" s="458"/>
      <c r="CQB82" s="458"/>
      <c r="CQC82" s="458"/>
      <c r="CQD82" s="458"/>
      <c r="CQE82" s="458"/>
      <c r="CQF82" s="458"/>
      <c r="CQG82" s="458"/>
      <c r="CQH82" s="458"/>
      <c r="CQI82" s="458"/>
      <c r="CQJ82" s="458"/>
      <c r="CQK82" s="458"/>
      <c r="CQL82" s="458"/>
      <c r="CQM82" s="458"/>
      <c r="CQN82" s="458"/>
      <c r="CQO82" s="458"/>
      <c r="CQP82" s="458"/>
      <c r="CQQ82" s="458"/>
      <c r="CQR82" s="458"/>
      <c r="CQS82" s="458"/>
      <c r="CQT82" s="458"/>
      <c r="CQU82" s="458"/>
      <c r="CQV82" s="458"/>
      <c r="CQW82" s="458"/>
      <c r="CQX82" s="458"/>
      <c r="CQY82" s="458"/>
      <c r="CQZ82" s="458"/>
      <c r="CRA82" s="458"/>
      <c r="CRB82" s="458"/>
      <c r="CRC82" s="458"/>
      <c r="CRD82" s="458"/>
      <c r="CRE82" s="458"/>
      <c r="CRF82" s="458"/>
      <c r="CRG82" s="458"/>
      <c r="CRH82" s="458"/>
      <c r="CRI82" s="458"/>
      <c r="CRJ82" s="458"/>
      <c r="CRK82" s="458"/>
      <c r="CRL82" s="458"/>
      <c r="CRM82" s="458"/>
      <c r="CRN82" s="458"/>
      <c r="CRO82" s="458"/>
      <c r="CRP82" s="458"/>
      <c r="CRQ82" s="458"/>
      <c r="CRR82" s="458"/>
      <c r="CRS82" s="458"/>
      <c r="CRT82" s="458"/>
      <c r="CRU82" s="458"/>
      <c r="CRV82" s="458"/>
      <c r="CRW82" s="458"/>
      <c r="CRX82" s="458"/>
      <c r="CRY82" s="458"/>
      <c r="CRZ82" s="458"/>
      <c r="CSA82" s="458"/>
      <c r="CSB82" s="458"/>
      <c r="CSC82" s="458"/>
      <c r="CSD82" s="458"/>
      <c r="CSE82" s="458"/>
      <c r="CSF82" s="458"/>
      <c r="CSG82" s="458"/>
      <c r="CSH82" s="458"/>
      <c r="CSI82" s="458"/>
      <c r="CSJ82" s="458"/>
      <c r="CSK82" s="458"/>
      <c r="CSL82" s="458"/>
      <c r="CSM82" s="458"/>
      <c r="CSN82" s="458"/>
      <c r="CSO82" s="458"/>
      <c r="CSP82" s="458"/>
      <c r="CSQ82" s="458"/>
      <c r="CSR82" s="458"/>
      <c r="CSS82" s="458"/>
      <c r="CST82" s="458"/>
      <c r="CSU82" s="458"/>
      <c r="CSV82" s="458"/>
      <c r="CSW82" s="458"/>
      <c r="CSX82" s="458"/>
      <c r="CSY82" s="458"/>
      <c r="CSZ82" s="458"/>
      <c r="CTA82" s="458"/>
      <c r="CTB82" s="458"/>
      <c r="CTC82" s="458"/>
      <c r="CTD82" s="458"/>
      <c r="CTE82" s="458"/>
      <c r="CTF82" s="458"/>
      <c r="CTG82" s="458"/>
      <c r="CTH82" s="458"/>
      <c r="CTI82" s="458"/>
      <c r="CTJ82" s="458"/>
      <c r="CTK82" s="458"/>
      <c r="CTL82" s="458"/>
      <c r="CTM82" s="458"/>
      <c r="CTN82" s="458"/>
      <c r="CTO82" s="458"/>
      <c r="CTP82" s="458"/>
      <c r="CTQ82" s="458"/>
      <c r="CTR82" s="458"/>
      <c r="CTS82" s="458"/>
      <c r="CTT82" s="458"/>
      <c r="CTU82" s="458"/>
      <c r="CTV82" s="458"/>
      <c r="CTW82" s="458"/>
      <c r="CTX82" s="458"/>
      <c r="CTY82" s="458"/>
      <c r="CTZ82" s="458"/>
      <c r="CUA82" s="458"/>
      <c r="CUB82" s="458"/>
      <c r="CUC82" s="458"/>
      <c r="CUD82" s="458"/>
      <c r="CUE82" s="458"/>
      <c r="CUF82" s="458"/>
      <c r="CUG82" s="458"/>
      <c r="CUH82" s="458"/>
      <c r="CUI82" s="458"/>
      <c r="CUJ82" s="458"/>
      <c r="CUK82" s="458"/>
      <c r="CUL82" s="458"/>
      <c r="CUM82" s="458"/>
      <c r="CUN82" s="458"/>
      <c r="CUO82" s="458"/>
      <c r="CUP82" s="458"/>
      <c r="CUQ82" s="458"/>
      <c r="CUR82" s="458"/>
      <c r="CUS82" s="458"/>
      <c r="CUT82" s="458"/>
      <c r="CUU82" s="458"/>
      <c r="CUV82" s="458"/>
      <c r="CUW82" s="458"/>
      <c r="CUX82" s="458"/>
      <c r="CUY82" s="458"/>
      <c r="CUZ82" s="458"/>
      <c r="CVA82" s="458"/>
      <c r="CVB82" s="458"/>
      <c r="CVC82" s="458"/>
      <c r="CVD82" s="458"/>
      <c r="CVE82" s="458"/>
      <c r="CVF82" s="458"/>
      <c r="CVG82" s="458"/>
      <c r="CVH82" s="458"/>
      <c r="CVI82" s="458"/>
      <c r="CVJ82" s="458"/>
      <c r="CVK82" s="458"/>
      <c r="CVL82" s="458"/>
      <c r="CVM82" s="458"/>
      <c r="CVN82" s="458"/>
      <c r="CVO82" s="458"/>
      <c r="CVP82" s="458"/>
      <c r="CVQ82" s="458"/>
      <c r="CVR82" s="458"/>
      <c r="CVS82" s="458"/>
      <c r="CVT82" s="458"/>
      <c r="CVU82" s="458"/>
      <c r="CVV82" s="458"/>
      <c r="CVW82" s="458"/>
      <c r="CVX82" s="458"/>
      <c r="CVY82" s="458"/>
      <c r="CVZ82" s="458"/>
      <c r="CWA82" s="458"/>
      <c r="CWB82" s="458"/>
      <c r="CWC82" s="458"/>
      <c r="CWD82" s="458"/>
      <c r="CWE82" s="458"/>
      <c r="CWF82" s="458"/>
      <c r="CWG82" s="458"/>
      <c r="CWH82" s="458"/>
      <c r="CWI82" s="458"/>
      <c r="CWJ82" s="458"/>
      <c r="CWK82" s="458"/>
      <c r="CWL82" s="458"/>
      <c r="CWM82" s="458"/>
      <c r="CWN82" s="458"/>
      <c r="CWO82" s="458"/>
      <c r="CWP82" s="458"/>
      <c r="CWQ82" s="458"/>
      <c r="CWR82" s="458"/>
      <c r="CWS82" s="458"/>
      <c r="CWT82" s="458"/>
      <c r="CWU82" s="458"/>
      <c r="CWV82" s="458"/>
      <c r="CWW82" s="458"/>
      <c r="CWX82" s="458"/>
      <c r="CWY82" s="458"/>
      <c r="CWZ82" s="458"/>
      <c r="CXA82" s="458"/>
      <c r="CXB82" s="458"/>
      <c r="CXC82" s="458"/>
      <c r="CXD82" s="458"/>
      <c r="CXE82" s="458"/>
      <c r="CXF82" s="458"/>
      <c r="CXG82" s="458"/>
      <c r="CXH82" s="458"/>
      <c r="CXI82" s="458"/>
      <c r="CXJ82" s="458"/>
      <c r="CXK82" s="458"/>
      <c r="CXL82" s="458"/>
      <c r="CXM82" s="458"/>
      <c r="CXN82" s="458"/>
      <c r="CXO82" s="458"/>
      <c r="CXP82" s="458"/>
      <c r="CXQ82" s="458"/>
      <c r="CXR82" s="458"/>
      <c r="CXS82" s="458"/>
      <c r="CXT82" s="458"/>
      <c r="CXU82" s="458"/>
      <c r="CXV82" s="458"/>
      <c r="CXW82" s="458"/>
      <c r="CXX82" s="458"/>
      <c r="CXY82" s="458"/>
      <c r="CXZ82" s="458"/>
      <c r="CYA82" s="458"/>
      <c r="CYB82" s="458"/>
      <c r="CYC82" s="458"/>
      <c r="CYD82" s="458"/>
      <c r="CYE82" s="458"/>
      <c r="CYF82" s="458"/>
      <c r="CYG82" s="458"/>
      <c r="CYH82" s="458"/>
      <c r="CYI82" s="458"/>
      <c r="CYJ82" s="458"/>
      <c r="CYK82" s="458"/>
      <c r="CYL82" s="458"/>
      <c r="CYM82" s="458"/>
      <c r="CYN82" s="458"/>
      <c r="CYO82" s="458"/>
      <c r="CYP82" s="458"/>
      <c r="CYQ82" s="458"/>
      <c r="CYR82" s="458"/>
      <c r="CYS82" s="458"/>
      <c r="CYT82" s="458"/>
      <c r="CYU82" s="458"/>
      <c r="CYV82" s="458"/>
      <c r="CYW82" s="458"/>
      <c r="CYX82" s="458"/>
      <c r="CYY82" s="458"/>
      <c r="CYZ82" s="458"/>
      <c r="CZA82" s="458"/>
      <c r="CZB82" s="458"/>
      <c r="CZC82" s="458"/>
      <c r="CZD82" s="458"/>
      <c r="CZE82" s="458"/>
      <c r="CZF82" s="458"/>
      <c r="CZG82" s="458"/>
      <c r="CZH82" s="458"/>
      <c r="CZI82" s="458"/>
      <c r="CZJ82" s="458"/>
      <c r="CZK82" s="458"/>
      <c r="CZL82" s="458"/>
      <c r="CZM82" s="458"/>
      <c r="CZN82" s="458"/>
      <c r="CZO82" s="458"/>
      <c r="CZP82" s="458"/>
      <c r="CZQ82" s="458"/>
      <c r="CZR82" s="458"/>
      <c r="CZS82" s="458"/>
      <c r="CZT82" s="458"/>
      <c r="CZU82" s="458"/>
      <c r="CZV82" s="458"/>
      <c r="CZW82" s="458"/>
      <c r="CZX82" s="458"/>
      <c r="CZY82" s="458"/>
      <c r="CZZ82" s="458"/>
      <c r="DAA82" s="458"/>
      <c r="DAB82" s="458"/>
      <c r="DAC82" s="458"/>
      <c r="DAD82" s="458"/>
      <c r="DAE82" s="458"/>
      <c r="DAF82" s="458"/>
      <c r="DAG82" s="458"/>
      <c r="DAH82" s="458"/>
      <c r="DAI82" s="458"/>
      <c r="DAJ82" s="458"/>
      <c r="DAK82" s="458"/>
      <c r="DAL82" s="458"/>
      <c r="DAM82" s="458"/>
      <c r="DAN82" s="458"/>
      <c r="DAO82" s="458"/>
      <c r="DAP82" s="458"/>
      <c r="DAQ82" s="458"/>
      <c r="DAR82" s="458"/>
      <c r="DAS82" s="458"/>
      <c r="DAT82" s="458"/>
      <c r="DAU82" s="458"/>
      <c r="DAV82" s="458"/>
      <c r="DAW82" s="458"/>
      <c r="DAX82" s="458"/>
      <c r="DAY82" s="458"/>
      <c r="DAZ82" s="458"/>
      <c r="DBA82" s="458"/>
      <c r="DBB82" s="458"/>
      <c r="DBC82" s="458"/>
      <c r="DBD82" s="458"/>
      <c r="DBE82" s="458"/>
      <c r="DBF82" s="458"/>
      <c r="DBG82" s="458"/>
      <c r="DBH82" s="458"/>
      <c r="DBI82" s="458"/>
      <c r="DBJ82" s="458"/>
      <c r="DBK82" s="458"/>
      <c r="DBL82" s="458"/>
      <c r="DBM82" s="458"/>
      <c r="DBN82" s="458"/>
      <c r="DBO82" s="458"/>
      <c r="DBP82" s="458"/>
      <c r="DBQ82" s="458"/>
      <c r="DBR82" s="458"/>
      <c r="DBS82" s="458"/>
      <c r="DBT82" s="458"/>
      <c r="DBU82" s="458"/>
      <c r="DBV82" s="458"/>
      <c r="DBW82" s="458"/>
      <c r="DBX82" s="458"/>
      <c r="DBY82" s="458"/>
      <c r="DBZ82" s="458"/>
      <c r="DCA82" s="458"/>
      <c r="DCB82" s="458"/>
      <c r="DCC82" s="458"/>
      <c r="DCD82" s="458"/>
      <c r="DCE82" s="458"/>
      <c r="DCF82" s="458"/>
      <c r="DCG82" s="458"/>
      <c r="DCH82" s="458"/>
      <c r="DCI82" s="458"/>
      <c r="DCJ82" s="458"/>
      <c r="DCK82" s="458"/>
      <c r="DCL82" s="458"/>
      <c r="DCM82" s="458"/>
      <c r="DCN82" s="458"/>
      <c r="DCO82" s="458"/>
      <c r="DCP82" s="458"/>
      <c r="DCQ82" s="458"/>
      <c r="DCR82" s="458"/>
      <c r="DCS82" s="458"/>
      <c r="DCT82" s="458"/>
      <c r="DCU82" s="458"/>
      <c r="DCV82" s="458"/>
      <c r="DCW82" s="458"/>
      <c r="DCX82" s="458"/>
      <c r="DCY82" s="458"/>
      <c r="DCZ82" s="458"/>
      <c r="DDA82" s="458"/>
      <c r="DDB82" s="458"/>
      <c r="DDC82" s="458"/>
      <c r="DDD82" s="458"/>
      <c r="DDE82" s="458"/>
      <c r="DDF82" s="458"/>
      <c r="DDG82" s="458"/>
      <c r="DDH82" s="458"/>
      <c r="DDI82" s="458"/>
      <c r="DDJ82" s="458"/>
      <c r="DDK82" s="458"/>
      <c r="DDL82" s="458"/>
      <c r="DDM82" s="458"/>
      <c r="DDN82" s="458"/>
      <c r="DDO82" s="458"/>
      <c r="DDP82" s="458"/>
      <c r="DDQ82" s="458"/>
      <c r="DDR82" s="458"/>
      <c r="DDS82" s="458"/>
      <c r="DDT82" s="458"/>
      <c r="DDU82" s="458"/>
      <c r="DDV82" s="458"/>
      <c r="DDW82" s="458"/>
      <c r="DDX82" s="458"/>
      <c r="DDY82" s="458"/>
      <c r="DDZ82" s="458"/>
      <c r="DEA82" s="458"/>
      <c r="DEB82" s="458"/>
      <c r="DEC82" s="458"/>
      <c r="DED82" s="458"/>
      <c r="DEE82" s="458"/>
      <c r="DEF82" s="458"/>
      <c r="DEG82" s="458"/>
      <c r="DEH82" s="458"/>
      <c r="DEI82" s="458"/>
      <c r="DEJ82" s="458"/>
      <c r="DEK82" s="458"/>
      <c r="DEL82" s="458"/>
      <c r="DEM82" s="458"/>
      <c r="DEN82" s="458"/>
      <c r="DEO82" s="458"/>
      <c r="DEP82" s="458"/>
      <c r="DEQ82" s="458"/>
      <c r="DER82" s="458"/>
      <c r="DES82" s="458"/>
      <c r="DET82" s="458"/>
      <c r="DEU82" s="458"/>
      <c r="DEV82" s="458"/>
      <c r="DEW82" s="458"/>
      <c r="DEX82" s="458"/>
      <c r="DEY82" s="458"/>
      <c r="DEZ82" s="458"/>
      <c r="DFA82" s="458"/>
      <c r="DFB82" s="458"/>
      <c r="DFC82" s="458"/>
      <c r="DFD82" s="458"/>
      <c r="DFE82" s="458"/>
      <c r="DFF82" s="458"/>
      <c r="DFG82" s="458"/>
      <c r="DFH82" s="458"/>
      <c r="DFI82" s="458"/>
      <c r="DFJ82" s="458"/>
      <c r="DFK82" s="458"/>
      <c r="DFL82" s="458"/>
      <c r="DFM82" s="458"/>
      <c r="DFN82" s="458"/>
      <c r="DFO82" s="458"/>
      <c r="DFP82" s="458"/>
      <c r="DFQ82" s="458"/>
      <c r="DFR82" s="458"/>
      <c r="DFS82" s="458"/>
      <c r="DFT82" s="458"/>
      <c r="DFU82" s="458"/>
      <c r="DFV82" s="458"/>
      <c r="DFW82" s="458"/>
      <c r="DFX82" s="458"/>
      <c r="DFY82" s="458"/>
      <c r="DFZ82" s="458"/>
      <c r="DGA82" s="458"/>
      <c r="DGB82" s="458"/>
      <c r="DGC82" s="458"/>
      <c r="DGD82" s="458"/>
      <c r="DGE82" s="458"/>
      <c r="DGF82" s="458"/>
      <c r="DGG82" s="458"/>
      <c r="DGH82" s="458"/>
      <c r="DGI82" s="458"/>
      <c r="DGJ82" s="458"/>
      <c r="DGK82" s="458"/>
      <c r="DGL82" s="458"/>
      <c r="DGM82" s="458"/>
      <c r="DGN82" s="458"/>
      <c r="DGO82" s="458"/>
      <c r="DGP82" s="458"/>
      <c r="DGQ82" s="458"/>
      <c r="DGR82" s="458"/>
      <c r="DGS82" s="458"/>
      <c r="DGT82" s="458"/>
      <c r="DGU82" s="458"/>
      <c r="DGV82" s="458"/>
      <c r="DGW82" s="458"/>
      <c r="DGX82" s="458"/>
      <c r="DGY82" s="458"/>
      <c r="DGZ82" s="458"/>
      <c r="DHA82" s="458"/>
      <c r="DHB82" s="458"/>
      <c r="DHC82" s="458"/>
      <c r="DHD82" s="458"/>
      <c r="DHE82" s="458"/>
      <c r="DHF82" s="458"/>
      <c r="DHG82" s="458"/>
      <c r="DHH82" s="458"/>
      <c r="DHI82" s="458"/>
      <c r="DHJ82" s="458"/>
      <c r="DHK82" s="458"/>
      <c r="DHL82" s="458"/>
      <c r="DHM82" s="458"/>
      <c r="DHN82" s="458"/>
      <c r="DHO82" s="458"/>
      <c r="DHP82" s="458"/>
      <c r="DHQ82" s="458"/>
      <c r="DHR82" s="458"/>
      <c r="DHS82" s="458"/>
      <c r="DHT82" s="458"/>
      <c r="DHU82" s="458"/>
      <c r="DHV82" s="458"/>
      <c r="DHW82" s="458"/>
      <c r="DHX82" s="458"/>
      <c r="DHY82" s="458"/>
      <c r="DHZ82" s="458"/>
      <c r="DIA82" s="458"/>
      <c r="DIB82" s="458"/>
      <c r="DIC82" s="458"/>
      <c r="DID82" s="458"/>
      <c r="DIE82" s="458"/>
      <c r="DIF82" s="458"/>
      <c r="DIG82" s="458"/>
      <c r="DIH82" s="458"/>
      <c r="DII82" s="458"/>
      <c r="DIJ82" s="458"/>
      <c r="DIK82" s="458"/>
      <c r="DIL82" s="458"/>
      <c r="DIM82" s="458"/>
      <c r="DIN82" s="458"/>
      <c r="DIO82" s="458"/>
      <c r="DIP82" s="458"/>
      <c r="DIQ82" s="458"/>
      <c r="DIR82" s="458"/>
      <c r="DIS82" s="458"/>
      <c r="DIT82" s="458"/>
      <c r="DIU82" s="458"/>
      <c r="DIV82" s="458"/>
      <c r="DIW82" s="458"/>
      <c r="DIX82" s="458"/>
      <c r="DIY82" s="458"/>
      <c r="DIZ82" s="458"/>
      <c r="DJA82" s="458"/>
      <c r="DJB82" s="458"/>
      <c r="DJC82" s="458"/>
      <c r="DJD82" s="458"/>
      <c r="DJE82" s="458"/>
      <c r="DJF82" s="458"/>
      <c r="DJG82" s="458"/>
      <c r="DJH82" s="458"/>
      <c r="DJI82" s="458"/>
      <c r="DJJ82" s="458"/>
      <c r="DJK82" s="458"/>
      <c r="DJL82" s="458"/>
      <c r="DJM82" s="458"/>
      <c r="DJN82" s="458"/>
      <c r="DJO82" s="458"/>
      <c r="DJP82" s="458"/>
      <c r="DJQ82" s="458"/>
      <c r="DJR82" s="458"/>
      <c r="DJS82" s="458"/>
      <c r="DJT82" s="458"/>
      <c r="DJU82" s="458"/>
      <c r="DJV82" s="458"/>
      <c r="DJW82" s="458"/>
      <c r="DJX82" s="458"/>
      <c r="DJY82" s="458"/>
      <c r="DJZ82" s="458"/>
      <c r="DKA82" s="458"/>
      <c r="DKB82" s="458"/>
      <c r="DKC82" s="458"/>
      <c r="DKD82" s="458"/>
      <c r="DKE82" s="458"/>
      <c r="DKF82" s="458"/>
      <c r="DKG82" s="458"/>
      <c r="DKH82" s="458"/>
      <c r="DKI82" s="458"/>
      <c r="DKJ82" s="458"/>
      <c r="DKK82" s="458"/>
      <c r="DKL82" s="458"/>
      <c r="DKM82" s="458"/>
      <c r="DKN82" s="458"/>
      <c r="DKO82" s="458"/>
      <c r="DKP82" s="458"/>
      <c r="DKQ82" s="458"/>
      <c r="DKR82" s="458"/>
      <c r="DKS82" s="458"/>
      <c r="DKT82" s="458"/>
      <c r="DKU82" s="458"/>
      <c r="DKV82" s="458"/>
      <c r="DKW82" s="458"/>
      <c r="DKX82" s="458"/>
      <c r="DKY82" s="458"/>
      <c r="DKZ82" s="458"/>
      <c r="DLA82" s="458"/>
      <c r="DLB82" s="458"/>
      <c r="DLC82" s="458"/>
      <c r="DLD82" s="458"/>
      <c r="DLE82" s="458"/>
      <c r="DLF82" s="458"/>
      <c r="DLG82" s="458"/>
      <c r="DLH82" s="458"/>
      <c r="DLI82" s="458"/>
      <c r="DLJ82" s="458"/>
      <c r="DLK82" s="458"/>
      <c r="DLL82" s="458"/>
      <c r="DLM82" s="458"/>
      <c r="DLN82" s="458"/>
      <c r="DLO82" s="458"/>
      <c r="DLP82" s="458"/>
      <c r="DLQ82" s="458"/>
      <c r="DLR82" s="458"/>
      <c r="DLS82" s="458"/>
      <c r="DLT82" s="458"/>
      <c r="DLU82" s="458"/>
      <c r="DLV82" s="458"/>
      <c r="DLW82" s="458"/>
      <c r="DLX82" s="458"/>
      <c r="DLY82" s="458"/>
      <c r="DLZ82" s="458"/>
      <c r="DMA82" s="458"/>
      <c r="DMB82" s="458"/>
      <c r="DMC82" s="458"/>
      <c r="DMD82" s="458"/>
      <c r="DME82" s="458"/>
      <c r="DMF82" s="458"/>
      <c r="DMG82" s="458"/>
      <c r="DMH82" s="458"/>
      <c r="DMI82" s="458"/>
      <c r="DMJ82" s="458"/>
      <c r="DMK82" s="458"/>
      <c r="DML82" s="458"/>
      <c r="DMM82" s="458"/>
      <c r="DMN82" s="458"/>
      <c r="DMO82" s="458"/>
      <c r="DMP82" s="458"/>
      <c r="DMQ82" s="458"/>
      <c r="DMR82" s="458"/>
      <c r="DMS82" s="458"/>
      <c r="DMT82" s="458"/>
      <c r="DMU82" s="458"/>
      <c r="DMV82" s="458"/>
      <c r="DMW82" s="458"/>
      <c r="DMX82" s="458"/>
      <c r="DMY82" s="458"/>
      <c r="DMZ82" s="458"/>
      <c r="DNA82" s="458"/>
      <c r="DNB82" s="458"/>
      <c r="DNC82" s="458"/>
      <c r="DND82" s="458"/>
      <c r="DNE82" s="458"/>
      <c r="DNF82" s="458"/>
      <c r="DNG82" s="458"/>
      <c r="DNH82" s="458"/>
      <c r="DNI82" s="458"/>
      <c r="DNJ82" s="458"/>
      <c r="DNK82" s="458"/>
      <c r="DNL82" s="458"/>
      <c r="DNM82" s="458"/>
      <c r="DNN82" s="458"/>
      <c r="DNO82" s="458"/>
      <c r="DNP82" s="458"/>
      <c r="DNQ82" s="458"/>
      <c r="DNR82" s="458"/>
      <c r="DNS82" s="458"/>
      <c r="DNT82" s="458"/>
      <c r="DNU82" s="458"/>
      <c r="DNV82" s="458"/>
      <c r="DNW82" s="458"/>
      <c r="DNX82" s="458"/>
      <c r="DNY82" s="458"/>
      <c r="DNZ82" s="458"/>
      <c r="DOA82" s="458"/>
      <c r="DOB82" s="458"/>
      <c r="DOC82" s="458"/>
      <c r="DOD82" s="458"/>
      <c r="DOE82" s="458"/>
      <c r="DOF82" s="458"/>
      <c r="DOG82" s="458"/>
      <c r="DOH82" s="458"/>
      <c r="DOI82" s="458"/>
      <c r="DOJ82" s="458"/>
      <c r="DOK82" s="458"/>
      <c r="DOL82" s="458"/>
      <c r="DOM82" s="458"/>
      <c r="DON82" s="458"/>
      <c r="DOO82" s="458"/>
      <c r="DOP82" s="458"/>
      <c r="DOQ82" s="458"/>
      <c r="DOR82" s="458"/>
      <c r="DOS82" s="458"/>
      <c r="DOT82" s="458"/>
      <c r="DOU82" s="458"/>
      <c r="DOV82" s="458"/>
      <c r="DOW82" s="458"/>
      <c r="DOX82" s="458"/>
      <c r="DOY82" s="458"/>
      <c r="DOZ82" s="458"/>
      <c r="DPA82" s="458"/>
      <c r="DPB82" s="458"/>
      <c r="DPC82" s="458"/>
      <c r="DPD82" s="458"/>
      <c r="DPE82" s="458"/>
      <c r="DPF82" s="458"/>
      <c r="DPG82" s="458"/>
      <c r="DPH82" s="458"/>
      <c r="DPI82" s="458"/>
      <c r="DPJ82" s="458"/>
      <c r="DPK82" s="458"/>
      <c r="DPL82" s="458"/>
      <c r="DPM82" s="458"/>
      <c r="DPN82" s="458"/>
      <c r="DPO82" s="458"/>
      <c r="DPP82" s="458"/>
      <c r="DPQ82" s="458"/>
      <c r="DPR82" s="458"/>
      <c r="DPS82" s="458"/>
      <c r="DPT82" s="458"/>
      <c r="DPU82" s="458"/>
      <c r="DPV82" s="458"/>
      <c r="DPW82" s="458"/>
      <c r="DPX82" s="458"/>
      <c r="DPY82" s="458"/>
      <c r="DPZ82" s="458"/>
      <c r="DQA82" s="458"/>
      <c r="DQB82" s="458"/>
      <c r="DQC82" s="458"/>
      <c r="DQD82" s="458"/>
      <c r="DQE82" s="458"/>
      <c r="DQF82" s="458"/>
      <c r="DQG82" s="458"/>
      <c r="DQH82" s="458"/>
      <c r="DQI82" s="458"/>
      <c r="DQJ82" s="458"/>
      <c r="DQK82" s="458"/>
      <c r="DQL82" s="458"/>
      <c r="DQM82" s="458"/>
      <c r="DQN82" s="458"/>
      <c r="DQO82" s="458"/>
      <c r="DQP82" s="458"/>
      <c r="DQQ82" s="458"/>
      <c r="DQR82" s="458"/>
      <c r="DQS82" s="458"/>
      <c r="DQT82" s="458"/>
      <c r="DQU82" s="458"/>
      <c r="DQV82" s="458"/>
      <c r="DQW82" s="458"/>
      <c r="DQX82" s="458"/>
      <c r="DQY82" s="458"/>
      <c r="DQZ82" s="458"/>
      <c r="DRA82" s="458"/>
      <c r="DRB82" s="458"/>
      <c r="DRC82" s="458"/>
      <c r="DRD82" s="458"/>
      <c r="DRE82" s="458"/>
      <c r="DRF82" s="458"/>
      <c r="DRG82" s="458"/>
      <c r="DRH82" s="458"/>
      <c r="DRI82" s="458"/>
      <c r="DRJ82" s="458"/>
      <c r="DRK82" s="458"/>
      <c r="DRL82" s="458"/>
      <c r="DRM82" s="458"/>
      <c r="DRN82" s="458"/>
      <c r="DRO82" s="458"/>
      <c r="DRP82" s="458"/>
      <c r="DRQ82" s="458"/>
      <c r="DRR82" s="458"/>
      <c r="DRS82" s="458"/>
      <c r="DRT82" s="458"/>
      <c r="DRU82" s="458"/>
      <c r="DRV82" s="458"/>
      <c r="DRW82" s="458"/>
      <c r="DRX82" s="458"/>
      <c r="DRY82" s="458"/>
      <c r="DRZ82" s="458"/>
      <c r="DSA82" s="458"/>
      <c r="DSB82" s="458"/>
      <c r="DSC82" s="458"/>
      <c r="DSD82" s="458"/>
      <c r="DSE82" s="458"/>
      <c r="DSF82" s="458"/>
      <c r="DSG82" s="458"/>
      <c r="DSH82" s="458"/>
      <c r="DSI82" s="458"/>
      <c r="DSJ82" s="458"/>
      <c r="DSK82" s="458"/>
      <c r="DSL82" s="458"/>
      <c r="DSM82" s="458"/>
      <c r="DSN82" s="458"/>
      <c r="DSO82" s="458"/>
      <c r="DSP82" s="458"/>
      <c r="DSQ82" s="458"/>
      <c r="DSR82" s="458"/>
      <c r="DSS82" s="458"/>
      <c r="DST82" s="458"/>
      <c r="DSU82" s="458"/>
      <c r="DSV82" s="458"/>
      <c r="DSW82" s="458"/>
      <c r="DSX82" s="458"/>
      <c r="DSY82" s="458"/>
      <c r="DSZ82" s="458"/>
      <c r="DTA82" s="458"/>
      <c r="DTB82" s="458"/>
      <c r="DTC82" s="458"/>
      <c r="DTD82" s="458"/>
      <c r="DTE82" s="458"/>
      <c r="DTF82" s="458"/>
      <c r="DTG82" s="458"/>
      <c r="DTH82" s="458"/>
      <c r="DTI82" s="458"/>
      <c r="DTJ82" s="458"/>
      <c r="DTK82" s="458"/>
      <c r="DTL82" s="458"/>
      <c r="DTM82" s="458"/>
      <c r="DTN82" s="458"/>
      <c r="DTO82" s="458"/>
      <c r="DTP82" s="458"/>
      <c r="DTQ82" s="458"/>
      <c r="DTR82" s="458"/>
      <c r="DTS82" s="458"/>
      <c r="DTT82" s="458"/>
      <c r="DTU82" s="458"/>
      <c r="DTV82" s="458"/>
      <c r="DTW82" s="458"/>
      <c r="DTX82" s="458"/>
      <c r="DTY82" s="458"/>
      <c r="DTZ82" s="458"/>
      <c r="DUA82" s="458"/>
      <c r="DUB82" s="458"/>
      <c r="DUC82" s="458"/>
      <c r="DUD82" s="458"/>
      <c r="DUE82" s="458"/>
      <c r="DUF82" s="458"/>
      <c r="DUG82" s="458"/>
      <c r="DUH82" s="458"/>
      <c r="DUI82" s="458"/>
      <c r="DUJ82" s="458"/>
      <c r="DUK82" s="458"/>
      <c r="DUL82" s="458"/>
      <c r="DUM82" s="458"/>
      <c r="DUN82" s="458"/>
      <c r="DUO82" s="458"/>
      <c r="DUP82" s="458"/>
      <c r="DUQ82" s="458"/>
      <c r="DUR82" s="458"/>
      <c r="DUS82" s="458"/>
      <c r="DUT82" s="458"/>
      <c r="DUU82" s="458"/>
      <c r="DUV82" s="458"/>
      <c r="DUW82" s="458"/>
      <c r="DUX82" s="458"/>
      <c r="DUY82" s="458"/>
      <c r="DUZ82" s="458"/>
      <c r="DVA82" s="458"/>
      <c r="DVB82" s="458"/>
      <c r="DVC82" s="458"/>
      <c r="DVD82" s="458"/>
      <c r="DVE82" s="458"/>
      <c r="DVF82" s="458"/>
      <c r="DVG82" s="458"/>
      <c r="DVH82" s="458"/>
      <c r="DVI82" s="458"/>
      <c r="DVJ82" s="458"/>
      <c r="DVK82" s="458"/>
      <c r="DVL82" s="458"/>
      <c r="DVM82" s="458"/>
      <c r="DVN82" s="458"/>
      <c r="DVO82" s="458"/>
      <c r="DVP82" s="458"/>
      <c r="DVQ82" s="458"/>
      <c r="DVR82" s="458"/>
      <c r="DVS82" s="458"/>
      <c r="DVT82" s="458"/>
      <c r="DVU82" s="458"/>
      <c r="DVV82" s="458"/>
      <c r="DVW82" s="458"/>
      <c r="DVX82" s="458"/>
      <c r="DVY82" s="458"/>
      <c r="DVZ82" s="458"/>
      <c r="DWA82" s="458"/>
      <c r="DWB82" s="458"/>
      <c r="DWC82" s="458"/>
      <c r="DWD82" s="458"/>
      <c r="DWE82" s="458"/>
      <c r="DWF82" s="458"/>
      <c r="DWG82" s="458"/>
      <c r="DWH82" s="458"/>
      <c r="DWI82" s="458"/>
      <c r="DWJ82" s="458"/>
      <c r="DWK82" s="458"/>
      <c r="DWL82" s="458"/>
      <c r="DWM82" s="458"/>
      <c r="DWN82" s="458"/>
      <c r="DWO82" s="458"/>
      <c r="DWP82" s="458"/>
      <c r="DWQ82" s="458"/>
      <c r="DWR82" s="458"/>
      <c r="DWS82" s="458"/>
      <c r="DWT82" s="458"/>
      <c r="DWU82" s="458"/>
      <c r="DWV82" s="458"/>
      <c r="DWW82" s="458"/>
      <c r="DWX82" s="458"/>
      <c r="DWY82" s="458"/>
      <c r="DWZ82" s="458"/>
      <c r="DXA82" s="458"/>
      <c r="DXB82" s="458"/>
      <c r="DXC82" s="458"/>
      <c r="DXD82" s="458"/>
      <c r="DXE82" s="458"/>
      <c r="DXF82" s="458"/>
      <c r="DXG82" s="458"/>
      <c r="DXH82" s="458"/>
      <c r="DXI82" s="458"/>
      <c r="DXJ82" s="458"/>
      <c r="DXK82" s="458"/>
      <c r="DXL82" s="458"/>
      <c r="DXM82" s="458"/>
      <c r="DXN82" s="458"/>
      <c r="DXO82" s="458"/>
      <c r="DXP82" s="458"/>
      <c r="DXQ82" s="458"/>
      <c r="DXR82" s="458"/>
      <c r="DXS82" s="458"/>
      <c r="DXT82" s="458"/>
      <c r="DXU82" s="458"/>
      <c r="DXV82" s="458"/>
      <c r="DXW82" s="458"/>
      <c r="DXX82" s="458"/>
      <c r="DXY82" s="458"/>
      <c r="DXZ82" s="458"/>
      <c r="DYA82" s="458"/>
      <c r="DYB82" s="458"/>
      <c r="DYC82" s="458"/>
      <c r="DYD82" s="458"/>
      <c r="DYE82" s="458"/>
      <c r="DYF82" s="458"/>
      <c r="DYG82" s="458"/>
      <c r="DYH82" s="458"/>
      <c r="DYI82" s="458"/>
      <c r="DYJ82" s="458"/>
      <c r="DYK82" s="458"/>
      <c r="DYL82" s="458"/>
      <c r="DYM82" s="458"/>
      <c r="DYN82" s="458"/>
      <c r="DYO82" s="458"/>
      <c r="DYP82" s="458"/>
      <c r="DYQ82" s="458"/>
      <c r="DYR82" s="458"/>
      <c r="DYS82" s="458"/>
      <c r="DYT82" s="458"/>
      <c r="DYU82" s="458"/>
      <c r="DYV82" s="458"/>
      <c r="DYW82" s="458"/>
      <c r="DYX82" s="458"/>
      <c r="DYY82" s="458"/>
      <c r="DYZ82" s="458"/>
      <c r="DZA82" s="458"/>
      <c r="DZB82" s="458"/>
      <c r="DZC82" s="458"/>
      <c r="DZD82" s="458"/>
      <c r="DZE82" s="458"/>
      <c r="DZF82" s="458"/>
      <c r="DZG82" s="458"/>
      <c r="DZH82" s="458"/>
      <c r="DZI82" s="458"/>
      <c r="DZJ82" s="458"/>
      <c r="DZK82" s="458"/>
      <c r="DZL82" s="458"/>
      <c r="DZM82" s="458"/>
      <c r="DZN82" s="458"/>
      <c r="DZO82" s="458"/>
      <c r="DZP82" s="458"/>
      <c r="DZQ82" s="458"/>
      <c r="DZR82" s="458"/>
      <c r="DZS82" s="458"/>
      <c r="DZT82" s="458"/>
      <c r="DZU82" s="458"/>
      <c r="DZV82" s="458"/>
      <c r="DZW82" s="458"/>
      <c r="DZX82" s="458"/>
      <c r="DZY82" s="458"/>
      <c r="DZZ82" s="458"/>
      <c r="EAA82" s="458"/>
      <c r="EAB82" s="458"/>
      <c r="EAC82" s="458"/>
      <c r="EAD82" s="458"/>
      <c r="EAE82" s="458"/>
      <c r="EAF82" s="458"/>
      <c r="EAG82" s="458"/>
      <c r="EAH82" s="458"/>
      <c r="EAI82" s="458"/>
      <c r="EAJ82" s="458"/>
      <c r="EAK82" s="458"/>
      <c r="EAL82" s="458"/>
      <c r="EAM82" s="458"/>
      <c r="EAN82" s="458"/>
      <c r="EAO82" s="458"/>
      <c r="EAP82" s="458"/>
      <c r="EAQ82" s="458"/>
      <c r="EAR82" s="458"/>
      <c r="EAS82" s="458"/>
      <c r="EAT82" s="458"/>
      <c r="EAU82" s="458"/>
      <c r="EAV82" s="458"/>
      <c r="EAW82" s="458"/>
      <c r="EAX82" s="458"/>
      <c r="EAY82" s="458"/>
      <c r="EAZ82" s="458"/>
      <c r="EBA82" s="458"/>
      <c r="EBB82" s="458"/>
      <c r="EBC82" s="458"/>
      <c r="EBD82" s="458"/>
      <c r="EBE82" s="458"/>
      <c r="EBF82" s="458"/>
      <c r="EBG82" s="458"/>
      <c r="EBH82" s="458"/>
      <c r="EBI82" s="458"/>
      <c r="EBJ82" s="458"/>
      <c r="EBK82" s="458"/>
      <c r="EBL82" s="458"/>
      <c r="EBM82" s="458"/>
      <c r="EBN82" s="458"/>
      <c r="EBO82" s="458"/>
      <c r="EBP82" s="458"/>
      <c r="EBQ82" s="458"/>
      <c r="EBR82" s="458"/>
      <c r="EBS82" s="458"/>
      <c r="EBT82" s="458"/>
      <c r="EBU82" s="458"/>
      <c r="EBV82" s="458"/>
      <c r="EBW82" s="458"/>
      <c r="EBX82" s="458"/>
      <c r="EBY82" s="458"/>
      <c r="EBZ82" s="458"/>
      <c r="ECA82" s="458"/>
      <c r="ECB82" s="458"/>
      <c r="ECC82" s="458"/>
      <c r="ECD82" s="458"/>
      <c r="ECE82" s="458"/>
      <c r="ECF82" s="458"/>
      <c r="ECG82" s="458"/>
      <c r="ECH82" s="458"/>
      <c r="ECI82" s="458"/>
      <c r="ECJ82" s="458"/>
      <c r="ECK82" s="458"/>
      <c r="ECL82" s="458"/>
      <c r="ECM82" s="458"/>
      <c r="ECN82" s="458"/>
      <c r="ECO82" s="458"/>
      <c r="ECP82" s="458"/>
      <c r="ECQ82" s="458"/>
      <c r="ECR82" s="458"/>
      <c r="ECS82" s="458"/>
      <c r="ECT82" s="458"/>
      <c r="ECU82" s="458"/>
      <c r="ECV82" s="458"/>
      <c r="ECW82" s="458"/>
      <c r="ECX82" s="458"/>
      <c r="ECY82" s="458"/>
      <c r="ECZ82" s="458"/>
      <c r="EDA82" s="458"/>
      <c r="EDB82" s="458"/>
      <c r="EDC82" s="458"/>
      <c r="EDD82" s="458"/>
      <c r="EDE82" s="458"/>
      <c r="EDF82" s="458"/>
      <c r="EDG82" s="458"/>
      <c r="EDH82" s="458"/>
      <c r="EDI82" s="458"/>
      <c r="EDJ82" s="458"/>
      <c r="EDK82" s="458"/>
      <c r="EDL82" s="458"/>
      <c r="EDM82" s="458"/>
      <c r="EDN82" s="458"/>
      <c r="EDO82" s="458"/>
      <c r="EDP82" s="458"/>
      <c r="EDQ82" s="458"/>
      <c r="EDR82" s="458"/>
      <c r="EDS82" s="458"/>
      <c r="EDT82" s="458"/>
      <c r="EDU82" s="458"/>
      <c r="EDV82" s="458"/>
      <c r="EDW82" s="458"/>
      <c r="EDX82" s="458"/>
      <c r="EDY82" s="458"/>
      <c r="EDZ82" s="458"/>
      <c r="EEA82" s="458"/>
      <c r="EEB82" s="458"/>
      <c r="EEC82" s="458"/>
      <c r="EED82" s="458"/>
      <c r="EEE82" s="458"/>
      <c r="EEF82" s="458"/>
      <c r="EEG82" s="458"/>
      <c r="EEH82" s="458"/>
      <c r="EEI82" s="458"/>
      <c r="EEJ82" s="458"/>
      <c r="EEK82" s="458"/>
      <c r="EEL82" s="458"/>
      <c r="EEM82" s="458"/>
      <c r="EEN82" s="458"/>
      <c r="EEO82" s="458"/>
      <c r="EEP82" s="458"/>
      <c r="EEQ82" s="458"/>
      <c r="EER82" s="458"/>
      <c r="EES82" s="458"/>
      <c r="EET82" s="458"/>
      <c r="EEU82" s="458"/>
      <c r="EEV82" s="458"/>
      <c r="EEW82" s="458"/>
      <c r="EEX82" s="458"/>
      <c r="EEY82" s="458"/>
      <c r="EEZ82" s="458"/>
      <c r="EFA82" s="458"/>
      <c r="EFB82" s="458"/>
      <c r="EFC82" s="458"/>
      <c r="EFD82" s="458"/>
      <c r="EFE82" s="458"/>
      <c r="EFF82" s="458"/>
      <c r="EFG82" s="458"/>
      <c r="EFH82" s="458"/>
      <c r="EFI82" s="458"/>
      <c r="EFJ82" s="458"/>
      <c r="EFK82" s="458"/>
      <c r="EFL82" s="458"/>
      <c r="EFM82" s="458"/>
      <c r="EFN82" s="458"/>
      <c r="EFO82" s="458"/>
      <c r="EFP82" s="458"/>
      <c r="EFQ82" s="458"/>
      <c r="EFR82" s="458"/>
      <c r="EFS82" s="458"/>
      <c r="EFT82" s="458"/>
      <c r="EFU82" s="458"/>
      <c r="EFV82" s="458"/>
      <c r="EFW82" s="458"/>
      <c r="EFX82" s="458"/>
      <c r="EFY82" s="458"/>
      <c r="EFZ82" s="458"/>
      <c r="EGA82" s="458"/>
      <c r="EGB82" s="458"/>
      <c r="EGC82" s="458"/>
      <c r="EGD82" s="458"/>
      <c r="EGE82" s="458"/>
      <c r="EGF82" s="458"/>
      <c r="EGG82" s="458"/>
      <c r="EGH82" s="458"/>
      <c r="EGI82" s="458"/>
      <c r="EGJ82" s="458"/>
      <c r="EGK82" s="458"/>
      <c r="EGL82" s="458"/>
      <c r="EGM82" s="458"/>
      <c r="EGN82" s="458"/>
      <c r="EGO82" s="458"/>
      <c r="EGP82" s="458"/>
      <c r="EGQ82" s="458"/>
      <c r="EGR82" s="458"/>
      <c r="EGS82" s="458"/>
      <c r="EGT82" s="458"/>
      <c r="EGU82" s="458"/>
      <c r="EGV82" s="458"/>
      <c r="EGW82" s="458"/>
      <c r="EGX82" s="458"/>
      <c r="EGY82" s="458"/>
      <c r="EGZ82" s="458"/>
      <c r="EHA82" s="458"/>
      <c r="EHB82" s="458"/>
      <c r="EHC82" s="458"/>
      <c r="EHD82" s="458"/>
      <c r="EHE82" s="458"/>
      <c r="EHF82" s="458"/>
      <c r="EHG82" s="458"/>
      <c r="EHH82" s="458"/>
      <c r="EHI82" s="458"/>
      <c r="EHJ82" s="458"/>
      <c r="EHK82" s="458"/>
      <c r="EHL82" s="458"/>
      <c r="EHM82" s="458"/>
      <c r="EHN82" s="458"/>
      <c r="EHO82" s="458"/>
      <c r="EHP82" s="458"/>
      <c r="EHQ82" s="458"/>
      <c r="EHR82" s="458"/>
      <c r="EHS82" s="458"/>
      <c r="EHT82" s="458"/>
      <c r="EHU82" s="458"/>
      <c r="EHV82" s="458"/>
      <c r="EHW82" s="458"/>
      <c r="EHX82" s="458"/>
      <c r="EHY82" s="458"/>
      <c r="EHZ82" s="458"/>
      <c r="EIA82" s="458"/>
      <c r="EIB82" s="458"/>
      <c r="EIC82" s="458"/>
      <c r="EID82" s="458"/>
      <c r="EIE82" s="458"/>
      <c r="EIF82" s="458"/>
      <c r="EIG82" s="458"/>
      <c r="EIH82" s="458"/>
      <c r="EII82" s="458"/>
      <c r="EIJ82" s="458"/>
      <c r="EIK82" s="458"/>
      <c r="EIL82" s="458"/>
      <c r="EIM82" s="458"/>
      <c r="EIN82" s="458"/>
      <c r="EIO82" s="458"/>
      <c r="EIP82" s="458"/>
      <c r="EIQ82" s="458"/>
      <c r="EIR82" s="458"/>
      <c r="EIS82" s="458"/>
      <c r="EIT82" s="458"/>
      <c r="EIU82" s="458"/>
      <c r="EIV82" s="458"/>
      <c r="EIW82" s="458"/>
      <c r="EIX82" s="458"/>
      <c r="EIY82" s="458"/>
      <c r="EIZ82" s="458"/>
      <c r="EJA82" s="458"/>
      <c r="EJB82" s="458"/>
      <c r="EJC82" s="458"/>
      <c r="EJD82" s="458"/>
      <c r="EJE82" s="458"/>
      <c r="EJF82" s="458"/>
      <c r="EJG82" s="458"/>
      <c r="EJH82" s="458"/>
      <c r="EJI82" s="458"/>
      <c r="EJJ82" s="458"/>
      <c r="EJK82" s="458"/>
      <c r="EJL82" s="458"/>
      <c r="EJM82" s="458"/>
      <c r="EJN82" s="458"/>
      <c r="EJO82" s="458"/>
      <c r="EJP82" s="458"/>
      <c r="EJQ82" s="458"/>
      <c r="EJR82" s="458"/>
      <c r="EJS82" s="458"/>
      <c r="EJT82" s="458"/>
      <c r="EJU82" s="458"/>
      <c r="EJV82" s="458"/>
      <c r="EJW82" s="458"/>
      <c r="EJX82" s="458"/>
      <c r="EJY82" s="458"/>
      <c r="EJZ82" s="458"/>
      <c r="EKA82" s="458"/>
      <c r="EKB82" s="458"/>
      <c r="EKC82" s="458"/>
      <c r="EKD82" s="458"/>
      <c r="EKE82" s="458"/>
      <c r="EKF82" s="458"/>
      <c r="EKG82" s="458"/>
      <c r="EKH82" s="458"/>
      <c r="EKI82" s="458"/>
      <c r="EKJ82" s="458"/>
      <c r="EKK82" s="458"/>
      <c r="EKL82" s="458"/>
      <c r="EKM82" s="458"/>
      <c r="EKN82" s="458"/>
      <c r="EKO82" s="458"/>
      <c r="EKP82" s="458"/>
      <c r="EKQ82" s="458"/>
      <c r="EKR82" s="458"/>
      <c r="EKS82" s="458"/>
      <c r="EKT82" s="458"/>
      <c r="EKU82" s="458"/>
      <c r="EKV82" s="458"/>
      <c r="EKW82" s="458"/>
      <c r="EKX82" s="458"/>
      <c r="EKY82" s="458"/>
      <c r="EKZ82" s="458"/>
      <c r="ELA82" s="458"/>
      <c r="ELB82" s="458"/>
      <c r="ELC82" s="458"/>
      <c r="ELD82" s="458"/>
      <c r="ELE82" s="458"/>
      <c r="ELF82" s="458"/>
      <c r="ELG82" s="458"/>
      <c r="ELH82" s="458"/>
      <c r="ELI82" s="458"/>
      <c r="ELJ82" s="458"/>
      <c r="ELK82" s="458"/>
      <c r="ELL82" s="458"/>
      <c r="ELM82" s="458"/>
      <c r="ELN82" s="458"/>
      <c r="ELO82" s="458"/>
      <c r="ELP82" s="458"/>
      <c r="ELQ82" s="458"/>
      <c r="ELR82" s="458"/>
      <c r="ELS82" s="458"/>
      <c r="ELT82" s="458"/>
      <c r="ELU82" s="458"/>
      <c r="ELV82" s="458"/>
      <c r="ELW82" s="458"/>
      <c r="ELX82" s="458"/>
      <c r="ELY82" s="458"/>
      <c r="ELZ82" s="458"/>
      <c r="EMA82" s="458"/>
      <c r="EMB82" s="458"/>
      <c r="EMC82" s="458"/>
      <c r="EMD82" s="458"/>
      <c r="EME82" s="458"/>
      <c r="EMF82" s="458"/>
      <c r="EMG82" s="458"/>
      <c r="EMH82" s="458"/>
      <c r="EMI82" s="458"/>
      <c r="EMJ82" s="458"/>
      <c r="EMK82" s="458"/>
      <c r="EML82" s="458"/>
      <c r="EMM82" s="458"/>
      <c r="EMN82" s="458"/>
      <c r="EMO82" s="458"/>
      <c r="EMP82" s="458"/>
      <c r="EMQ82" s="458"/>
      <c r="EMR82" s="458"/>
      <c r="EMS82" s="458"/>
      <c r="EMT82" s="458"/>
      <c r="EMU82" s="458"/>
      <c r="EMV82" s="458"/>
      <c r="EMW82" s="458"/>
      <c r="EMX82" s="458"/>
      <c r="EMY82" s="458"/>
      <c r="EMZ82" s="458"/>
      <c r="ENA82" s="458"/>
      <c r="ENB82" s="458"/>
      <c r="ENC82" s="458"/>
      <c r="END82" s="458"/>
      <c r="ENE82" s="458"/>
      <c r="ENF82" s="458"/>
      <c r="ENG82" s="458"/>
      <c r="ENH82" s="458"/>
      <c r="ENI82" s="458"/>
      <c r="ENJ82" s="458"/>
      <c r="ENK82" s="458"/>
      <c r="ENL82" s="458"/>
      <c r="ENM82" s="458"/>
      <c r="ENN82" s="458"/>
      <c r="ENO82" s="458"/>
      <c r="ENP82" s="458"/>
      <c r="ENQ82" s="458"/>
      <c r="ENR82" s="458"/>
      <c r="ENS82" s="458"/>
      <c r="ENT82" s="458"/>
      <c r="ENU82" s="458"/>
      <c r="ENV82" s="458"/>
      <c r="ENW82" s="458"/>
      <c r="ENX82" s="458"/>
      <c r="ENY82" s="458"/>
      <c r="ENZ82" s="458"/>
      <c r="EOA82" s="458"/>
      <c r="EOB82" s="458"/>
      <c r="EOC82" s="458"/>
      <c r="EOD82" s="458"/>
      <c r="EOE82" s="458"/>
      <c r="EOF82" s="458"/>
      <c r="EOG82" s="458"/>
      <c r="EOH82" s="458"/>
      <c r="EOI82" s="458"/>
      <c r="EOJ82" s="458"/>
      <c r="EOK82" s="458"/>
      <c r="EOL82" s="458"/>
      <c r="EOM82" s="458"/>
      <c r="EON82" s="458"/>
      <c r="EOO82" s="458"/>
      <c r="EOP82" s="458"/>
      <c r="EOQ82" s="458"/>
      <c r="EOR82" s="458"/>
      <c r="EOS82" s="458"/>
      <c r="EOT82" s="458"/>
      <c r="EOU82" s="458"/>
      <c r="EOV82" s="458"/>
      <c r="EOW82" s="458"/>
      <c r="EOX82" s="458"/>
      <c r="EOY82" s="458"/>
      <c r="EOZ82" s="458"/>
      <c r="EPA82" s="458"/>
      <c r="EPB82" s="458"/>
      <c r="EPC82" s="458"/>
      <c r="EPD82" s="458"/>
      <c r="EPE82" s="458"/>
      <c r="EPF82" s="458"/>
      <c r="EPG82" s="458"/>
      <c r="EPH82" s="458"/>
      <c r="EPI82" s="458"/>
      <c r="EPJ82" s="458"/>
      <c r="EPK82" s="458"/>
      <c r="EPL82" s="458"/>
      <c r="EPM82" s="458"/>
      <c r="EPN82" s="458"/>
      <c r="EPO82" s="458"/>
      <c r="EPP82" s="458"/>
      <c r="EPQ82" s="458"/>
      <c r="EPR82" s="458"/>
      <c r="EPS82" s="458"/>
      <c r="EPT82" s="458"/>
      <c r="EPU82" s="458"/>
      <c r="EPV82" s="458"/>
      <c r="EPW82" s="458"/>
      <c r="EPX82" s="458"/>
      <c r="EPY82" s="458"/>
      <c r="EPZ82" s="458"/>
      <c r="EQA82" s="458"/>
      <c r="EQB82" s="458"/>
      <c r="EQC82" s="458"/>
      <c r="EQD82" s="458"/>
      <c r="EQE82" s="458"/>
      <c r="EQF82" s="458"/>
      <c r="EQG82" s="458"/>
      <c r="EQH82" s="458"/>
      <c r="EQI82" s="458"/>
      <c r="EQJ82" s="458"/>
      <c r="EQK82" s="458"/>
      <c r="EQL82" s="458"/>
      <c r="EQM82" s="458"/>
      <c r="EQN82" s="458"/>
      <c r="EQO82" s="458"/>
      <c r="EQP82" s="458"/>
      <c r="EQQ82" s="458"/>
      <c r="EQR82" s="458"/>
      <c r="EQS82" s="458"/>
      <c r="EQT82" s="458"/>
      <c r="EQU82" s="458"/>
      <c r="EQV82" s="458"/>
      <c r="EQW82" s="458"/>
      <c r="EQX82" s="458"/>
      <c r="EQY82" s="458"/>
      <c r="EQZ82" s="458"/>
      <c r="ERA82" s="458"/>
      <c r="ERB82" s="458"/>
      <c r="ERC82" s="458"/>
      <c r="ERD82" s="458"/>
      <c r="ERE82" s="458"/>
      <c r="ERF82" s="458"/>
      <c r="ERG82" s="458"/>
      <c r="ERH82" s="458"/>
      <c r="ERI82" s="458"/>
      <c r="ERJ82" s="458"/>
      <c r="ERK82" s="458"/>
      <c r="ERL82" s="458"/>
      <c r="ERM82" s="458"/>
      <c r="ERN82" s="458"/>
      <c r="ERO82" s="458"/>
      <c r="ERP82" s="458"/>
      <c r="ERQ82" s="458"/>
      <c r="ERR82" s="458"/>
      <c r="ERS82" s="458"/>
      <c r="ERT82" s="458"/>
      <c r="ERU82" s="458"/>
      <c r="ERV82" s="458"/>
      <c r="ERW82" s="458"/>
      <c r="ERX82" s="458"/>
      <c r="ERY82" s="458"/>
      <c r="ERZ82" s="458"/>
      <c r="ESA82" s="458"/>
      <c r="ESB82" s="458"/>
      <c r="ESC82" s="458"/>
      <c r="ESD82" s="458"/>
      <c r="ESE82" s="458"/>
      <c r="ESF82" s="458"/>
      <c r="ESG82" s="458"/>
      <c r="ESH82" s="458"/>
      <c r="ESI82" s="458"/>
      <c r="ESJ82" s="458"/>
      <c r="ESK82" s="458"/>
      <c r="ESL82" s="458"/>
      <c r="ESM82" s="458"/>
      <c r="ESN82" s="458"/>
      <c r="ESO82" s="458"/>
      <c r="ESP82" s="458"/>
      <c r="ESQ82" s="458"/>
      <c r="ESR82" s="458"/>
      <c r="ESS82" s="458"/>
      <c r="EST82" s="458"/>
      <c r="ESU82" s="458"/>
      <c r="ESV82" s="458"/>
      <c r="ESW82" s="458"/>
      <c r="ESX82" s="458"/>
      <c r="ESY82" s="458"/>
      <c r="ESZ82" s="458"/>
      <c r="ETA82" s="458"/>
      <c r="ETB82" s="458"/>
      <c r="ETC82" s="458"/>
      <c r="ETD82" s="458"/>
      <c r="ETE82" s="458"/>
      <c r="ETF82" s="458"/>
      <c r="ETG82" s="458"/>
      <c r="ETH82" s="458"/>
      <c r="ETI82" s="458"/>
      <c r="ETJ82" s="458"/>
      <c r="ETK82" s="458"/>
      <c r="ETL82" s="458"/>
      <c r="ETM82" s="458"/>
      <c r="ETN82" s="458"/>
      <c r="ETO82" s="458"/>
      <c r="ETP82" s="458"/>
      <c r="ETQ82" s="458"/>
      <c r="ETR82" s="458"/>
      <c r="ETS82" s="458"/>
      <c r="ETT82" s="458"/>
      <c r="ETU82" s="458"/>
      <c r="ETV82" s="458"/>
      <c r="ETW82" s="458"/>
      <c r="ETX82" s="458"/>
      <c r="ETY82" s="458"/>
      <c r="ETZ82" s="458"/>
      <c r="EUA82" s="458"/>
      <c r="EUB82" s="458"/>
      <c r="EUC82" s="458"/>
      <c r="EUD82" s="458"/>
      <c r="EUE82" s="458"/>
      <c r="EUF82" s="458"/>
      <c r="EUG82" s="458"/>
      <c r="EUH82" s="458"/>
      <c r="EUI82" s="458"/>
      <c r="EUJ82" s="458"/>
      <c r="EUK82" s="458"/>
      <c r="EUL82" s="458"/>
      <c r="EUM82" s="458"/>
      <c r="EUN82" s="458"/>
      <c r="EUO82" s="458"/>
      <c r="EUP82" s="458"/>
      <c r="EUQ82" s="458"/>
      <c r="EUR82" s="458"/>
      <c r="EUS82" s="458"/>
      <c r="EUT82" s="458"/>
      <c r="EUU82" s="458"/>
      <c r="EUV82" s="458"/>
      <c r="EUW82" s="458"/>
      <c r="EUX82" s="458"/>
      <c r="EUY82" s="458"/>
      <c r="EUZ82" s="458"/>
      <c r="EVA82" s="458"/>
      <c r="EVB82" s="458"/>
      <c r="EVC82" s="458"/>
      <c r="EVD82" s="458"/>
      <c r="EVE82" s="458"/>
      <c r="EVF82" s="458"/>
      <c r="EVG82" s="458"/>
      <c r="EVH82" s="458"/>
      <c r="EVI82" s="458"/>
      <c r="EVJ82" s="458"/>
      <c r="EVK82" s="458"/>
      <c r="EVL82" s="458"/>
      <c r="EVM82" s="458"/>
      <c r="EVN82" s="458"/>
      <c r="EVO82" s="458"/>
      <c r="EVP82" s="458"/>
      <c r="EVQ82" s="458"/>
      <c r="EVR82" s="458"/>
      <c r="EVS82" s="458"/>
      <c r="EVT82" s="458"/>
      <c r="EVU82" s="458"/>
      <c r="EVV82" s="458"/>
      <c r="EVW82" s="458"/>
      <c r="EVX82" s="458"/>
      <c r="EVY82" s="458"/>
      <c r="EVZ82" s="458"/>
      <c r="EWA82" s="458"/>
      <c r="EWB82" s="458"/>
      <c r="EWC82" s="458"/>
      <c r="EWD82" s="458"/>
      <c r="EWE82" s="458"/>
      <c r="EWF82" s="458"/>
      <c r="EWG82" s="458"/>
      <c r="EWH82" s="458"/>
      <c r="EWI82" s="458"/>
      <c r="EWJ82" s="458"/>
      <c r="EWK82" s="458"/>
      <c r="EWL82" s="458"/>
      <c r="EWM82" s="458"/>
      <c r="EWN82" s="458"/>
      <c r="EWO82" s="458"/>
      <c r="EWP82" s="458"/>
      <c r="EWQ82" s="458"/>
      <c r="EWR82" s="458"/>
      <c r="EWS82" s="458"/>
      <c r="EWT82" s="458"/>
      <c r="EWU82" s="458"/>
      <c r="EWV82" s="458"/>
      <c r="EWW82" s="458"/>
      <c r="EWX82" s="458"/>
      <c r="EWY82" s="458"/>
      <c r="EWZ82" s="458"/>
      <c r="EXA82" s="458"/>
      <c r="EXB82" s="458"/>
      <c r="EXC82" s="458"/>
      <c r="EXD82" s="458"/>
      <c r="EXE82" s="458"/>
      <c r="EXF82" s="458"/>
      <c r="EXG82" s="458"/>
      <c r="EXH82" s="458"/>
      <c r="EXI82" s="458"/>
      <c r="EXJ82" s="458"/>
      <c r="EXK82" s="458"/>
      <c r="EXL82" s="458"/>
      <c r="EXM82" s="458"/>
      <c r="EXN82" s="458"/>
      <c r="EXO82" s="458"/>
      <c r="EXP82" s="458"/>
      <c r="EXQ82" s="458"/>
      <c r="EXR82" s="458"/>
      <c r="EXS82" s="458"/>
      <c r="EXT82" s="458"/>
      <c r="EXU82" s="458"/>
      <c r="EXV82" s="458"/>
      <c r="EXW82" s="458"/>
      <c r="EXX82" s="458"/>
      <c r="EXY82" s="458"/>
      <c r="EXZ82" s="458"/>
      <c r="EYA82" s="458"/>
      <c r="EYB82" s="458"/>
      <c r="EYC82" s="458"/>
      <c r="EYD82" s="458"/>
      <c r="EYE82" s="458"/>
      <c r="EYF82" s="458"/>
      <c r="EYG82" s="458"/>
      <c r="EYH82" s="458"/>
      <c r="EYI82" s="458"/>
      <c r="EYJ82" s="458"/>
      <c r="EYK82" s="458"/>
      <c r="EYL82" s="458"/>
      <c r="EYM82" s="458"/>
      <c r="EYN82" s="458"/>
      <c r="EYO82" s="458"/>
      <c r="EYP82" s="458"/>
      <c r="EYQ82" s="458"/>
      <c r="EYR82" s="458"/>
      <c r="EYS82" s="458"/>
      <c r="EYT82" s="458"/>
      <c r="EYU82" s="458"/>
      <c r="EYV82" s="458"/>
      <c r="EYW82" s="458"/>
      <c r="EYX82" s="458"/>
      <c r="EYY82" s="458"/>
      <c r="EYZ82" s="458"/>
      <c r="EZA82" s="458"/>
      <c r="EZB82" s="458"/>
      <c r="EZC82" s="458"/>
      <c r="EZD82" s="458"/>
      <c r="EZE82" s="458"/>
      <c r="EZF82" s="458"/>
      <c r="EZG82" s="458"/>
      <c r="EZH82" s="458"/>
      <c r="EZI82" s="458"/>
      <c r="EZJ82" s="458"/>
      <c r="EZK82" s="458"/>
      <c r="EZL82" s="458"/>
      <c r="EZM82" s="458"/>
      <c r="EZN82" s="458"/>
      <c r="EZO82" s="458"/>
      <c r="EZP82" s="458"/>
      <c r="EZQ82" s="458"/>
      <c r="EZR82" s="458"/>
      <c r="EZS82" s="458"/>
      <c r="EZT82" s="458"/>
      <c r="EZU82" s="458"/>
      <c r="EZV82" s="458"/>
      <c r="EZW82" s="458"/>
      <c r="EZX82" s="458"/>
      <c r="EZY82" s="458"/>
      <c r="EZZ82" s="458"/>
      <c r="FAA82" s="458"/>
      <c r="FAB82" s="458"/>
      <c r="FAC82" s="458"/>
      <c r="FAD82" s="458"/>
      <c r="FAE82" s="458"/>
      <c r="FAF82" s="458"/>
      <c r="FAG82" s="458"/>
      <c r="FAH82" s="458"/>
      <c r="FAI82" s="458"/>
      <c r="FAJ82" s="458"/>
      <c r="FAK82" s="458"/>
      <c r="FAL82" s="458"/>
      <c r="FAM82" s="458"/>
      <c r="FAN82" s="458"/>
      <c r="FAO82" s="458"/>
      <c r="FAP82" s="458"/>
      <c r="FAQ82" s="458"/>
      <c r="FAR82" s="458"/>
      <c r="FAS82" s="458"/>
      <c r="FAT82" s="458"/>
      <c r="FAU82" s="458"/>
      <c r="FAV82" s="458"/>
      <c r="FAW82" s="458"/>
      <c r="FAX82" s="458"/>
      <c r="FAY82" s="458"/>
      <c r="FAZ82" s="458"/>
      <c r="FBA82" s="458"/>
      <c r="FBB82" s="458"/>
      <c r="FBC82" s="458"/>
      <c r="FBD82" s="458"/>
      <c r="FBE82" s="458"/>
      <c r="FBF82" s="458"/>
      <c r="FBG82" s="458"/>
      <c r="FBH82" s="458"/>
      <c r="FBI82" s="458"/>
      <c r="FBJ82" s="458"/>
      <c r="FBK82" s="458"/>
      <c r="FBL82" s="458"/>
      <c r="FBM82" s="458"/>
      <c r="FBN82" s="458"/>
      <c r="FBO82" s="458"/>
      <c r="FBP82" s="458"/>
      <c r="FBQ82" s="458"/>
      <c r="FBR82" s="458"/>
      <c r="FBS82" s="458"/>
      <c r="FBT82" s="458"/>
      <c r="FBU82" s="458"/>
      <c r="FBV82" s="458"/>
      <c r="FBW82" s="458"/>
      <c r="FBX82" s="458"/>
      <c r="FBY82" s="458"/>
      <c r="FBZ82" s="458"/>
      <c r="FCA82" s="458"/>
      <c r="FCB82" s="458"/>
      <c r="FCC82" s="458"/>
      <c r="FCD82" s="458"/>
      <c r="FCE82" s="458"/>
      <c r="FCF82" s="458"/>
      <c r="FCG82" s="458"/>
      <c r="FCH82" s="458"/>
      <c r="FCI82" s="458"/>
      <c r="FCJ82" s="458"/>
      <c r="FCK82" s="458"/>
      <c r="FCL82" s="458"/>
      <c r="FCM82" s="458"/>
      <c r="FCN82" s="458"/>
      <c r="FCO82" s="458"/>
      <c r="FCP82" s="458"/>
      <c r="FCQ82" s="458"/>
      <c r="FCR82" s="458"/>
      <c r="FCS82" s="458"/>
      <c r="FCT82" s="458"/>
      <c r="FCU82" s="458"/>
      <c r="FCV82" s="458"/>
      <c r="FCW82" s="458"/>
      <c r="FCX82" s="458"/>
      <c r="FCY82" s="458"/>
      <c r="FCZ82" s="458"/>
      <c r="FDA82" s="458"/>
      <c r="FDB82" s="458"/>
      <c r="FDC82" s="458"/>
      <c r="FDD82" s="458"/>
      <c r="FDE82" s="458"/>
      <c r="FDF82" s="458"/>
      <c r="FDG82" s="458"/>
      <c r="FDH82" s="458"/>
      <c r="FDI82" s="458"/>
      <c r="FDJ82" s="458"/>
      <c r="FDK82" s="458"/>
      <c r="FDL82" s="458"/>
      <c r="FDM82" s="458"/>
      <c r="FDN82" s="458"/>
      <c r="FDO82" s="458"/>
      <c r="FDP82" s="458"/>
      <c r="FDQ82" s="458"/>
      <c r="FDR82" s="458"/>
      <c r="FDS82" s="458"/>
      <c r="FDT82" s="458"/>
      <c r="FDU82" s="458"/>
      <c r="FDV82" s="458"/>
      <c r="FDW82" s="458"/>
      <c r="FDX82" s="458"/>
      <c r="FDY82" s="458"/>
      <c r="FDZ82" s="458"/>
      <c r="FEA82" s="458"/>
      <c r="FEB82" s="458"/>
      <c r="FEC82" s="458"/>
      <c r="FED82" s="458"/>
      <c r="FEE82" s="458"/>
      <c r="FEF82" s="458"/>
      <c r="FEG82" s="458"/>
      <c r="FEH82" s="458"/>
      <c r="FEI82" s="458"/>
      <c r="FEJ82" s="458"/>
      <c r="FEK82" s="458"/>
      <c r="FEL82" s="458"/>
      <c r="FEM82" s="458"/>
      <c r="FEN82" s="458"/>
      <c r="FEO82" s="458"/>
      <c r="FEP82" s="458"/>
      <c r="FEQ82" s="458"/>
      <c r="FER82" s="458"/>
      <c r="FES82" s="458"/>
      <c r="FET82" s="458"/>
      <c r="FEU82" s="458"/>
      <c r="FEV82" s="458"/>
      <c r="FEW82" s="458"/>
      <c r="FEX82" s="458"/>
      <c r="FEY82" s="458"/>
      <c r="FEZ82" s="458"/>
      <c r="FFA82" s="458"/>
      <c r="FFB82" s="458"/>
      <c r="FFC82" s="458"/>
      <c r="FFD82" s="458"/>
      <c r="FFE82" s="458"/>
      <c r="FFF82" s="458"/>
      <c r="FFG82" s="458"/>
      <c r="FFH82" s="458"/>
      <c r="FFI82" s="458"/>
      <c r="FFJ82" s="458"/>
      <c r="FFK82" s="458"/>
      <c r="FFL82" s="458"/>
      <c r="FFM82" s="458"/>
      <c r="FFN82" s="458"/>
      <c r="FFO82" s="458"/>
      <c r="FFP82" s="458"/>
      <c r="FFQ82" s="458"/>
      <c r="FFR82" s="458"/>
      <c r="FFS82" s="458"/>
      <c r="FFT82" s="458"/>
      <c r="FFU82" s="458"/>
      <c r="FFV82" s="458"/>
      <c r="FFW82" s="458"/>
      <c r="FFX82" s="458"/>
      <c r="FFY82" s="458"/>
      <c r="FFZ82" s="458"/>
      <c r="FGA82" s="458"/>
      <c r="FGB82" s="458"/>
      <c r="FGC82" s="458"/>
      <c r="FGD82" s="458"/>
      <c r="FGE82" s="458"/>
      <c r="FGF82" s="458"/>
      <c r="FGG82" s="458"/>
      <c r="FGH82" s="458"/>
      <c r="FGI82" s="458"/>
      <c r="FGJ82" s="458"/>
      <c r="FGK82" s="458"/>
      <c r="FGL82" s="458"/>
      <c r="FGM82" s="458"/>
      <c r="FGN82" s="458"/>
      <c r="FGO82" s="458"/>
      <c r="FGP82" s="458"/>
      <c r="FGQ82" s="458"/>
      <c r="FGR82" s="458"/>
      <c r="FGS82" s="458"/>
      <c r="FGT82" s="458"/>
      <c r="FGU82" s="458"/>
      <c r="FGV82" s="458"/>
      <c r="FGW82" s="458"/>
      <c r="FGX82" s="458"/>
      <c r="FGY82" s="458"/>
      <c r="FGZ82" s="458"/>
      <c r="FHA82" s="458"/>
      <c r="FHB82" s="458"/>
      <c r="FHC82" s="458"/>
      <c r="FHD82" s="458"/>
      <c r="FHE82" s="458"/>
      <c r="FHF82" s="458"/>
      <c r="FHG82" s="458"/>
      <c r="FHH82" s="458"/>
      <c r="FHI82" s="458"/>
      <c r="FHJ82" s="458"/>
      <c r="FHK82" s="458"/>
      <c r="FHL82" s="458"/>
      <c r="FHM82" s="458"/>
      <c r="FHN82" s="458"/>
      <c r="FHO82" s="458"/>
      <c r="FHP82" s="458"/>
      <c r="FHQ82" s="458"/>
      <c r="FHR82" s="458"/>
      <c r="FHS82" s="458"/>
      <c r="FHT82" s="458"/>
      <c r="FHU82" s="458"/>
      <c r="FHV82" s="458"/>
      <c r="FHW82" s="458"/>
      <c r="FHX82" s="458"/>
      <c r="FHY82" s="458"/>
      <c r="FHZ82" s="458"/>
      <c r="FIA82" s="458"/>
      <c r="FIB82" s="458"/>
      <c r="FIC82" s="458"/>
      <c r="FID82" s="458"/>
      <c r="FIE82" s="458"/>
      <c r="FIF82" s="458"/>
      <c r="FIG82" s="458"/>
      <c r="FIH82" s="458"/>
      <c r="FII82" s="458"/>
      <c r="FIJ82" s="458"/>
      <c r="FIK82" s="458"/>
      <c r="FIL82" s="458"/>
      <c r="FIM82" s="458"/>
      <c r="FIN82" s="458"/>
      <c r="FIO82" s="458"/>
      <c r="FIP82" s="458"/>
      <c r="FIQ82" s="458"/>
      <c r="FIR82" s="458"/>
      <c r="FIS82" s="458"/>
      <c r="FIT82" s="458"/>
      <c r="FIU82" s="458"/>
      <c r="FIV82" s="458"/>
      <c r="FIW82" s="458"/>
      <c r="FIX82" s="458"/>
      <c r="FIY82" s="458"/>
      <c r="FIZ82" s="458"/>
      <c r="FJA82" s="458"/>
      <c r="FJB82" s="458"/>
      <c r="FJC82" s="458"/>
      <c r="FJD82" s="458"/>
      <c r="FJE82" s="458"/>
      <c r="FJF82" s="458"/>
      <c r="FJG82" s="458"/>
      <c r="FJH82" s="458"/>
      <c r="FJI82" s="458"/>
      <c r="FJJ82" s="458"/>
      <c r="FJK82" s="458"/>
      <c r="FJL82" s="458"/>
      <c r="FJM82" s="458"/>
      <c r="FJN82" s="458"/>
      <c r="FJO82" s="458"/>
      <c r="FJP82" s="458"/>
      <c r="FJQ82" s="458"/>
      <c r="FJR82" s="458"/>
      <c r="FJS82" s="458"/>
      <c r="FJT82" s="458"/>
      <c r="FJU82" s="458"/>
      <c r="FJV82" s="458"/>
      <c r="FJW82" s="458"/>
      <c r="FJX82" s="458"/>
      <c r="FJY82" s="458"/>
      <c r="FJZ82" s="458"/>
      <c r="FKA82" s="458"/>
      <c r="FKB82" s="458"/>
      <c r="FKC82" s="458"/>
      <c r="FKD82" s="458"/>
      <c r="FKE82" s="458"/>
      <c r="FKF82" s="458"/>
      <c r="FKG82" s="458"/>
      <c r="FKH82" s="458"/>
      <c r="FKI82" s="458"/>
      <c r="FKJ82" s="458"/>
      <c r="FKK82" s="458"/>
      <c r="FKL82" s="458"/>
      <c r="FKM82" s="458"/>
      <c r="FKN82" s="458"/>
      <c r="FKO82" s="458"/>
      <c r="FKP82" s="458"/>
      <c r="FKQ82" s="458"/>
      <c r="FKR82" s="458"/>
      <c r="FKS82" s="458"/>
      <c r="FKT82" s="458"/>
      <c r="FKU82" s="458"/>
      <c r="FKV82" s="458"/>
      <c r="FKW82" s="458"/>
      <c r="FKX82" s="458"/>
      <c r="FKY82" s="458"/>
      <c r="FKZ82" s="458"/>
      <c r="FLA82" s="458"/>
      <c r="FLB82" s="458"/>
      <c r="FLC82" s="458"/>
      <c r="FLD82" s="458"/>
      <c r="FLE82" s="458"/>
      <c r="FLF82" s="458"/>
      <c r="FLG82" s="458"/>
      <c r="FLH82" s="458"/>
      <c r="FLI82" s="458"/>
      <c r="FLJ82" s="458"/>
      <c r="FLK82" s="458"/>
      <c r="FLL82" s="458"/>
      <c r="FLM82" s="458"/>
      <c r="FLN82" s="458"/>
      <c r="FLO82" s="458"/>
      <c r="FLP82" s="458"/>
      <c r="FLQ82" s="458"/>
      <c r="FLR82" s="458"/>
      <c r="FLS82" s="458"/>
      <c r="FLT82" s="458"/>
      <c r="FLU82" s="458"/>
      <c r="FLV82" s="458"/>
      <c r="FLW82" s="458"/>
      <c r="FLX82" s="458"/>
      <c r="FLY82" s="458"/>
      <c r="FLZ82" s="458"/>
      <c r="FMA82" s="458"/>
      <c r="FMB82" s="458"/>
      <c r="FMC82" s="458"/>
      <c r="FMD82" s="458"/>
      <c r="FME82" s="458"/>
      <c r="FMF82" s="458"/>
      <c r="FMG82" s="458"/>
      <c r="FMH82" s="458"/>
      <c r="FMI82" s="458"/>
      <c r="FMJ82" s="458"/>
      <c r="FMK82" s="458"/>
      <c r="FML82" s="458"/>
      <c r="FMM82" s="458"/>
      <c r="FMN82" s="458"/>
      <c r="FMO82" s="458"/>
      <c r="FMP82" s="458"/>
      <c r="FMQ82" s="458"/>
      <c r="FMR82" s="458"/>
      <c r="FMS82" s="458"/>
      <c r="FMT82" s="458"/>
      <c r="FMU82" s="458"/>
      <c r="FMV82" s="458"/>
      <c r="FMW82" s="458"/>
      <c r="FMX82" s="458"/>
      <c r="FMY82" s="458"/>
      <c r="FMZ82" s="458"/>
      <c r="FNA82" s="458"/>
      <c r="FNB82" s="458"/>
      <c r="FNC82" s="458"/>
      <c r="FND82" s="458"/>
      <c r="FNE82" s="458"/>
      <c r="FNF82" s="458"/>
      <c r="FNG82" s="458"/>
      <c r="FNH82" s="458"/>
      <c r="FNI82" s="458"/>
      <c r="FNJ82" s="458"/>
      <c r="FNK82" s="458"/>
      <c r="FNL82" s="458"/>
      <c r="FNM82" s="458"/>
      <c r="FNN82" s="458"/>
      <c r="FNO82" s="458"/>
      <c r="FNP82" s="458"/>
      <c r="FNQ82" s="458"/>
      <c r="FNR82" s="458"/>
      <c r="FNS82" s="458"/>
      <c r="FNT82" s="458"/>
      <c r="FNU82" s="458"/>
      <c r="FNV82" s="458"/>
      <c r="FNW82" s="458"/>
      <c r="FNX82" s="458"/>
      <c r="FNY82" s="458"/>
      <c r="FNZ82" s="458"/>
      <c r="FOA82" s="458"/>
      <c r="FOB82" s="458"/>
      <c r="FOC82" s="458"/>
      <c r="FOD82" s="458"/>
      <c r="FOE82" s="458"/>
      <c r="FOF82" s="458"/>
      <c r="FOG82" s="458"/>
      <c r="FOH82" s="458"/>
      <c r="FOI82" s="458"/>
      <c r="FOJ82" s="458"/>
      <c r="FOK82" s="458"/>
      <c r="FOL82" s="458"/>
      <c r="FOM82" s="458"/>
      <c r="FON82" s="458"/>
      <c r="FOO82" s="458"/>
      <c r="FOP82" s="458"/>
      <c r="FOQ82" s="458"/>
      <c r="FOR82" s="458"/>
      <c r="FOS82" s="458"/>
      <c r="FOT82" s="458"/>
      <c r="FOU82" s="458"/>
      <c r="FOV82" s="458"/>
      <c r="FOW82" s="458"/>
      <c r="FOX82" s="458"/>
      <c r="FOY82" s="458"/>
      <c r="FOZ82" s="458"/>
      <c r="FPA82" s="458"/>
      <c r="FPB82" s="458"/>
      <c r="FPC82" s="458"/>
      <c r="FPD82" s="458"/>
      <c r="FPE82" s="458"/>
      <c r="FPF82" s="458"/>
      <c r="FPG82" s="458"/>
      <c r="FPH82" s="458"/>
      <c r="FPI82" s="458"/>
      <c r="FPJ82" s="458"/>
      <c r="FPK82" s="458"/>
      <c r="FPL82" s="458"/>
      <c r="FPM82" s="458"/>
      <c r="FPN82" s="458"/>
      <c r="FPO82" s="458"/>
      <c r="FPP82" s="458"/>
      <c r="FPQ82" s="458"/>
      <c r="FPR82" s="458"/>
      <c r="FPS82" s="458"/>
      <c r="FPT82" s="458"/>
      <c r="FPU82" s="458"/>
      <c r="FPV82" s="458"/>
      <c r="FPW82" s="458"/>
      <c r="FPX82" s="458"/>
      <c r="FPY82" s="458"/>
      <c r="FPZ82" s="458"/>
      <c r="FQA82" s="458"/>
      <c r="FQB82" s="458"/>
      <c r="FQC82" s="458"/>
      <c r="FQD82" s="458"/>
      <c r="FQE82" s="458"/>
      <c r="FQF82" s="458"/>
      <c r="FQG82" s="458"/>
      <c r="FQH82" s="458"/>
      <c r="FQI82" s="458"/>
      <c r="FQJ82" s="458"/>
      <c r="FQK82" s="458"/>
      <c r="FQL82" s="458"/>
      <c r="FQM82" s="458"/>
      <c r="FQN82" s="458"/>
      <c r="FQO82" s="458"/>
      <c r="FQP82" s="458"/>
      <c r="FQQ82" s="458"/>
      <c r="FQR82" s="458"/>
      <c r="FQS82" s="458"/>
      <c r="FQT82" s="458"/>
      <c r="FQU82" s="458"/>
      <c r="FQV82" s="458"/>
      <c r="FQW82" s="458"/>
      <c r="FQX82" s="458"/>
      <c r="FQY82" s="458"/>
      <c r="FQZ82" s="458"/>
      <c r="FRA82" s="458"/>
      <c r="FRB82" s="458"/>
      <c r="FRC82" s="458"/>
      <c r="FRD82" s="458"/>
      <c r="FRE82" s="458"/>
      <c r="FRF82" s="458"/>
      <c r="FRG82" s="458"/>
      <c r="FRH82" s="458"/>
      <c r="FRI82" s="458"/>
      <c r="FRJ82" s="458"/>
      <c r="FRK82" s="458"/>
      <c r="FRL82" s="458"/>
      <c r="FRM82" s="458"/>
      <c r="FRN82" s="458"/>
      <c r="FRO82" s="458"/>
      <c r="FRP82" s="458"/>
      <c r="FRQ82" s="458"/>
      <c r="FRR82" s="458"/>
      <c r="FRS82" s="458"/>
      <c r="FRT82" s="458"/>
      <c r="FRU82" s="458"/>
      <c r="FRV82" s="458"/>
      <c r="FRW82" s="458"/>
      <c r="FRX82" s="458"/>
      <c r="FRY82" s="458"/>
      <c r="FRZ82" s="458"/>
      <c r="FSA82" s="458"/>
      <c r="FSB82" s="458"/>
      <c r="FSC82" s="458"/>
      <c r="FSD82" s="458"/>
      <c r="FSE82" s="458"/>
      <c r="FSF82" s="458"/>
      <c r="FSG82" s="458"/>
      <c r="FSH82" s="458"/>
      <c r="FSI82" s="458"/>
      <c r="FSJ82" s="458"/>
      <c r="FSK82" s="458"/>
      <c r="FSL82" s="458"/>
      <c r="FSM82" s="458"/>
      <c r="FSN82" s="458"/>
      <c r="FSO82" s="458"/>
      <c r="FSP82" s="458"/>
      <c r="FSQ82" s="458"/>
      <c r="FSR82" s="458"/>
      <c r="FSS82" s="458"/>
      <c r="FST82" s="458"/>
      <c r="FSU82" s="458"/>
      <c r="FSV82" s="458"/>
      <c r="FSW82" s="458"/>
      <c r="FSX82" s="458"/>
      <c r="FSY82" s="458"/>
      <c r="FSZ82" s="458"/>
      <c r="FTA82" s="458"/>
      <c r="FTB82" s="458"/>
      <c r="FTC82" s="458"/>
      <c r="FTD82" s="458"/>
      <c r="FTE82" s="458"/>
      <c r="FTF82" s="458"/>
      <c r="FTG82" s="458"/>
      <c r="FTH82" s="458"/>
      <c r="FTI82" s="458"/>
      <c r="FTJ82" s="458"/>
      <c r="FTK82" s="458"/>
      <c r="FTL82" s="458"/>
      <c r="FTM82" s="458"/>
      <c r="FTN82" s="458"/>
      <c r="FTO82" s="458"/>
      <c r="FTP82" s="458"/>
      <c r="FTQ82" s="458"/>
      <c r="FTR82" s="458"/>
      <c r="FTS82" s="458"/>
      <c r="FTT82" s="458"/>
      <c r="FTU82" s="458"/>
      <c r="FTV82" s="458"/>
      <c r="FTW82" s="458"/>
      <c r="FTX82" s="458"/>
      <c r="FTY82" s="458"/>
      <c r="FTZ82" s="458"/>
      <c r="FUA82" s="458"/>
      <c r="FUB82" s="458"/>
      <c r="FUC82" s="458"/>
      <c r="FUD82" s="458"/>
      <c r="FUE82" s="458"/>
      <c r="FUF82" s="458"/>
      <c r="FUG82" s="458"/>
      <c r="FUH82" s="458"/>
      <c r="FUI82" s="458"/>
      <c r="FUJ82" s="458"/>
      <c r="FUK82" s="458"/>
      <c r="FUL82" s="458"/>
      <c r="FUM82" s="458"/>
      <c r="FUN82" s="458"/>
      <c r="FUO82" s="458"/>
      <c r="FUP82" s="458"/>
      <c r="FUQ82" s="458"/>
      <c r="FUR82" s="458"/>
      <c r="FUS82" s="458"/>
      <c r="FUT82" s="458"/>
      <c r="FUU82" s="458"/>
      <c r="FUV82" s="458"/>
      <c r="FUW82" s="458"/>
      <c r="FUX82" s="458"/>
      <c r="FUY82" s="458"/>
      <c r="FUZ82" s="458"/>
      <c r="FVA82" s="458"/>
      <c r="FVB82" s="458"/>
      <c r="FVC82" s="458"/>
      <c r="FVD82" s="458"/>
      <c r="FVE82" s="458"/>
      <c r="FVF82" s="458"/>
      <c r="FVG82" s="458"/>
      <c r="FVH82" s="458"/>
      <c r="FVI82" s="458"/>
      <c r="FVJ82" s="458"/>
      <c r="FVK82" s="458"/>
      <c r="FVL82" s="458"/>
      <c r="FVM82" s="458"/>
      <c r="FVN82" s="458"/>
      <c r="FVO82" s="458"/>
      <c r="FVP82" s="458"/>
      <c r="FVQ82" s="458"/>
      <c r="FVR82" s="458"/>
      <c r="FVS82" s="458"/>
      <c r="FVT82" s="458"/>
      <c r="FVU82" s="458"/>
      <c r="FVV82" s="458"/>
      <c r="FVW82" s="458"/>
      <c r="FVX82" s="458"/>
      <c r="FVY82" s="458"/>
      <c r="FVZ82" s="458"/>
      <c r="FWA82" s="458"/>
      <c r="FWB82" s="458"/>
      <c r="FWC82" s="458"/>
      <c r="FWD82" s="458"/>
      <c r="FWE82" s="458"/>
      <c r="FWF82" s="458"/>
      <c r="FWG82" s="458"/>
      <c r="FWH82" s="458"/>
      <c r="FWI82" s="458"/>
      <c r="FWJ82" s="458"/>
      <c r="FWK82" s="458"/>
      <c r="FWL82" s="458"/>
      <c r="FWM82" s="458"/>
      <c r="FWN82" s="458"/>
      <c r="FWO82" s="458"/>
      <c r="FWP82" s="458"/>
      <c r="FWQ82" s="458"/>
      <c r="FWR82" s="458"/>
      <c r="FWS82" s="458"/>
      <c r="FWT82" s="458"/>
      <c r="FWU82" s="458"/>
      <c r="FWV82" s="458"/>
      <c r="FWW82" s="458"/>
      <c r="FWX82" s="458"/>
      <c r="FWY82" s="458"/>
      <c r="FWZ82" s="458"/>
      <c r="FXA82" s="458"/>
      <c r="FXB82" s="458"/>
      <c r="FXC82" s="458"/>
      <c r="FXD82" s="458"/>
      <c r="FXE82" s="458"/>
      <c r="FXF82" s="458"/>
      <c r="FXG82" s="458"/>
      <c r="FXH82" s="458"/>
      <c r="FXI82" s="458"/>
      <c r="FXJ82" s="458"/>
      <c r="FXK82" s="458"/>
      <c r="FXL82" s="458"/>
      <c r="FXM82" s="458"/>
      <c r="FXN82" s="458"/>
      <c r="FXO82" s="458"/>
      <c r="FXP82" s="458"/>
      <c r="FXQ82" s="458"/>
      <c r="FXR82" s="458"/>
      <c r="FXS82" s="458"/>
      <c r="FXT82" s="458"/>
      <c r="FXU82" s="458"/>
      <c r="FXV82" s="458"/>
      <c r="FXW82" s="458"/>
      <c r="FXX82" s="458"/>
      <c r="FXY82" s="458"/>
      <c r="FXZ82" s="458"/>
      <c r="FYA82" s="458"/>
      <c r="FYB82" s="458"/>
      <c r="FYC82" s="458"/>
      <c r="FYD82" s="458"/>
      <c r="FYE82" s="458"/>
      <c r="FYF82" s="458"/>
      <c r="FYG82" s="458"/>
      <c r="FYH82" s="458"/>
      <c r="FYI82" s="458"/>
      <c r="FYJ82" s="458"/>
      <c r="FYK82" s="458"/>
      <c r="FYL82" s="458"/>
      <c r="FYM82" s="458"/>
      <c r="FYN82" s="458"/>
      <c r="FYO82" s="458"/>
      <c r="FYP82" s="458"/>
      <c r="FYQ82" s="458"/>
      <c r="FYR82" s="458"/>
      <c r="FYS82" s="458"/>
      <c r="FYT82" s="458"/>
      <c r="FYU82" s="458"/>
      <c r="FYV82" s="458"/>
      <c r="FYW82" s="458"/>
      <c r="FYX82" s="458"/>
      <c r="FYY82" s="458"/>
      <c r="FYZ82" s="458"/>
      <c r="FZA82" s="458"/>
      <c r="FZB82" s="458"/>
      <c r="FZC82" s="458"/>
      <c r="FZD82" s="458"/>
      <c r="FZE82" s="458"/>
      <c r="FZF82" s="458"/>
      <c r="FZG82" s="458"/>
      <c r="FZH82" s="458"/>
      <c r="FZI82" s="458"/>
      <c r="FZJ82" s="458"/>
      <c r="FZK82" s="458"/>
      <c r="FZL82" s="458"/>
      <c r="FZM82" s="458"/>
      <c r="FZN82" s="458"/>
      <c r="FZO82" s="458"/>
      <c r="FZP82" s="458"/>
      <c r="FZQ82" s="458"/>
      <c r="FZR82" s="458"/>
      <c r="FZS82" s="458"/>
      <c r="FZT82" s="458"/>
      <c r="FZU82" s="458"/>
      <c r="FZV82" s="458"/>
      <c r="FZW82" s="458"/>
      <c r="FZX82" s="458"/>
      <c r="FZY82" s="458"/>
      <c r="FZZ82" s="458"/>
      <c r="GAA82" s="458"/>
      <c r="GAB82" s="458"/>
      <c r="GAC82" s="458"/>
      <c r="GAD82" s="458"/>
      <c r="GAE82" s="458"/>
      <c r="GAF82" s="458"/>
      <c r="GAG82" s="458"/>
      <c r="GAH82" s="458"/>
      <c r="GAI82" s="458"/>
      <c r="GAJ82" s="458"/>
      <c r="GAK82" s="458"/>
      <c r="GAL82" s="458"/>
      <c r="GAM82" s="458"/>
      <c r="GAN82" s="458"/>
      <c r="GAO82" s="458"/>
      <c r="GAP82" s="458"/>
      <c r="GAQ82" s="458"/>
      <c r="GAR82" s="458"/>
      <c r="GAS82" s="458"/>
      <c r="GAT82" s="458"/>
      <c r="GAU82" s="458"/>
      <c r="GAV82" s="458"/>
      <c r="GAW82" s="458"/>
      <c r="GAX82" s="458"/>
      <c r="GAY82" s="458"/>
      <c r="GAZ82" s="458"/>
      <c r="GBA82" s="458"/>
      <c r="GBB82" s="458"/>
      <c r="GBC82" s="458"/>
      <c r="GBD82" s="458"/>
      <c r="GBE82" s="458"/>
      <c r="GBF82" s="458"/>
      <c r="GBG82" s="458"/>
      <c r="GBH82" s="458"/>
      <c r="GBI82" s="458"/>
      <c r="GBJ82" s="458"/>
      <c r="GBK82" s="458"/>
      <c r="GBL82" s="458"/>
      <c r="GBM82" s="458"/>
      <c r="GBN82" s="458"/>
      <c r="GBO82" s="458"/>
      <c r="GBP82" s="458"/>
      <c r="GBQ82" s="458"/>
      <c r="GBR82" s="458"/>
      <c r="GBS82" s="458"/>
      <c r="GBT82" s="458"/>
      <c r="GBU82" s="458"/>
      <c r="GBV82" s="458"/>
      <c r="GBW82" s="458"/>
      <c r="GBX82" s="458"/>
      <c r="GBY82" s="458"/>
      <c r="GBZ82" s="458"/>
      <c r="GCA82" s="458"/>
      <c r="GCB82" s="458"/>
      <c r="GCC82" s="458"/>
      <c r="GCD82" s="458"/>
      <c r="GCE82" s="458"/>
      <c r="GCF82" s="458"/>
      <c r="GCG82" s="458"/>
      <c r="GCH82" s="458"/>
      <c r="GCI82" s="458"/>
      <c r="GCJ82" s="458"/>
      <c r="GCK82" s="458"/>
      <c r="GCL82" s="458"/>
      <c r="GCM82" s="458"/>
      <c r="GCN82" s="458"/>
      <c r="GCO82" s="458"/>
      <c r="GCP82" s="458"/>
      <c r="GCQ82" s="458"/>
      <c r="GCR82" s="458"/>
      <c r="GCS82" s="458"/>
      <c r="GCT82" s="458"/>
      <c r="GCU82" s="458"/>
      <c r="GCV82" s="458"/>
      <c r="GCW82" s="458"/>
      <c r="GCX82" s="458"/>
      <c r="GCY82" s="458"/>
      <c r="GCZ82" s="458"/>
      <c r="GDA82" s="458"/>
      <c r="GDB82" s="458"/>
      <c r="GDC82" s="458"/>
      <c r="GDD82" s="458"/>
      <c r="GDE82" s="458"/>
      <c r="GDF82" s="458"/>
      <c r="GDG82" s="458"/>
      <c r="GDH82" s="458"/>
      <c r="GDI82" s="458"/>
      <c r="GDJ82" s="458"/>
      <c r="GDK82" s="458"/>
      <c r="GDL82" s="458"/>
      <c r="GDM82" s="458"/>
      <c r="GDN82" s="458"/>
      <c r="GDO82" s="458"/>
      <c r="GDP82" s="458"/>
      <c r="GDQ82" s="458"/>
      <c r="GDR82" s="458"/>
      <c r="GDS82" s="458"/>
      <c r="GDT82" s="458"/>
      <c r="GDU82" s="458"/>
      <c r="GDV82" s="458"/>
      <c r="GDW82" s="458"/>
      <c r="GDX82" s="458"/>
      <c r="GDY82" s="458"/>
      <c r="GDZ82" s="458"/>
      <c r="GEA82" s="458"/>
      <c r="GEB82" s="458"/>
      <c r="GEC82" s="458"/>
      <c r="GED82" s="458"/>
      <c r="GEE82" s="458"/>
      <c r="GEF82" s="458"/>
      <c r="GEG82" s="458"/>
      <c r="GEH82" s="458"/>
      <c r="GEI82" s="458"/>
      <c r="GEJ82" s="458"/>
      <c r="GEK82" s="458"/>
      <c r="GEL82" s="458"/>
      <c r="GEM82" s="458"/>
      <c r="GEN82" s="458"/>
      <c r="GEO82" s="458"/>
      <c r="GEP82" s="458"/>
      <c r="GEQ82" s="458"/>
      <c r="GER82" s="458"/>
      <c r="GES82" s="458"/>
      <c r="GET82" s="458"/>
      <c r="GEU82" s="458"/>
      <c r="GEV82" s="458"/>
      <c r="GEW82" s="458"/>
      <c r="GEX82" s="458"/>
      <c r="GEY82" s="458"/>
      <c r="GEZ82" s="458"/>
      <c r="GFA82" s="458"/>
      <c r="GFB82" s="458"/>
      <c r="GFC82" s="458"/>
      <c r="GFD82" s="458"/>
      <c r="GFE82" s="458"/>
      <c r="GFF82" s="458"/>
      <c r="GFG82" s="458"/>
      <c r="GFH82" s="458"/>
      <c r="GFI82" s="458"/>
      <c r="GFJ82" s="458"/>
      <c r="GFK82" s="458"/>
      <c r="GFL82" s="458"/>
      <c r="GFM82" s="458"/>
      <c r="GFN82" s="458"/>
      <c r="GFO82" s="458"/>
      <c r="GFP82" s="458"/>
      <c r="GFQ82" s="458"/>
      <c r="GFR82" s="458"/>
      <c r="GFS82" s="458"/>
      <c r="GFT82" s="458"/>
      <c r="GFU82" s="458"/>
      <c r="GFV82" s="458"/>
      <c r="GFW82" s="458"/>
      <c r="GFX82" s="458"/>
      <c r="GFY82" s="458"/>
      <c r="GFZ82" s="458"/>
      <c r="GGA82" s="458"/>
      <c r="GGB82" s="458"/>
      <c r="GGC82" s="458"/>
      <c r="GGD82" s="458"/>
      <c r="GGE82" s="458"/>
      <c r="GGF82" s="458"/>
      <c r="GGG82" s="458"/>
      <c r="GGH82" s="458"/>
      <c r="GGI82" s="458"/>
      <c r="GGJ82" s="458"/>
      <c r="GGK82" s="458"/>
      <c r="GGL82" s="458"/>
      <c r="GGM82" s="458"/>
      <c r="GGN82" s="458"/>
      <c r="GGO82" s="458"/>
      <c r="GGP82" s="458"/>
      <c r="GGQ82" s="458"/>
      <c r="GGR82" s="458"/>
      <c r="GGS82" s="458"/>
      <c r="GGT82" s="458"/>
      <c r="GGU82" s="458"/>
      <c r="GGV82" s="458"/>
      <c r="GGW82" s="458"/>
      <c r="GGX82" s="458"/>
      <c r="GGY82" s="458"/>
      <c r="GGZ82" s="458"/>
      <c r="GHA82" s="458"/>
      <c r="GHB82" s="458"/>
      <c r="GHC82" s="458"/>
      <c r="GHD82" s="458"/>
      <c r="GHE82" s="458"/>
      <c r="GHF82" s="458"/>
      <c r="GHG82" s="458"/>
      <c r="GHH82" s="458"/>
      <c r="GHI82" s="458"/>
      <c r="GHJ82" s="458"/>
      <c r="GHK82" s="458"/>
      <c r="GHL82" s="458"/>
      <c r="GHM82" s="458"/>
      <c r="GHN82" s="458"/>
      <c r="GHO82" s="458"/>
      <c r="GHP82" s="458"/>
      <c r="GHQ82" s="458"/>
      <c r="GHR82" s="458"/>
      <c r="GHS82" s="458"/>
      <c r="GHT82" s="458"/>
      <c r="GHU82" s="458"/>
      <c r="GHV82" s="458"/>
      <c r="GHW82" s="458"/>
      <c r="GHX82" s="458"/>
      <c r="GHY82" s="458"/>
      <c r="GHZ82" s="458"/>
      <c r="GIA82" s="458"/>
      <c r="GIB82" s="458"/>
      <c r="GIC82" s="458"/>
      <c r="GID82" s="458"/>
      <c r="GIE82" s="458"/>
      <c r="GIF82" s="458"/>
      <c r="GIG82" s="458"/>
      <c r="GIH82" s="458"/>
      <c r="GII82" s="458"/>
      <c r="GIJ82" s="458"/>
      <c r="GIK82" s="458"/>
      <c r="GIL82" s="458"/>
      <c r="GIM82" s="458"/>
      <c r="GIN82" s="458"/>
      <c r="GIO82" s="458"/>
      <c r="GIP82" s="458"/>
      <c r="GIQ82" s="458"/>
      <c r="GIR82" s="458"/>
      <c r="GIS82" s="458"/>
      <c r="GIT82" s="458"/>
      <c r="GIU82" s="458"/>
      <c r="GIV82" s="458"/>
      <c r="GIW82" s="458"/>
      <c r="GIX82" s="458"/>
      <c r="GIY82" s="458"/>
      <c r="GIZ82" s="458"/>
      <c r="GJA82" s="458"/>
      <c r="GJB82" s="458"/>
      <c r="GJC82" s="458"/>
      <c r="GJD82" s="458"/>
      <c r="GJE82" s="458"/>
      <c r="GJF82" s="458"/>
      <c r="GJG82" s="458"/>
      <c r="GJH82" s="458"/>
      <c r="GJI82" s="458"/>
      <c r="GJJ82" s="458"/>
      <c r="GJK82" s="458"/>
      <c r="GJL82" s="458"/>
      <c r="GJM82" s="458"/>
      <c r="GJN82" s="458"/>
      <c r="GJO82" s="458"/>
      <c r="GJP82" s="458"/>
      <c r="GJQ82" s="458"/>
      <c r="GJR82" s="458"/>
      <c r="GJS82" s="458"/>
      <c r="GJT82" s="458"/>
      <c r="GJU82" s="458"/>
      <c r="GJV82" s="458"/>
      <c r="GJW82" s="458"/>
      <c r="GJX82" s="458"/>
      <c r="GJY82" s="458"/>
      <c r="GJZ82" s="458"/>
      <c r="GKA82" s="458"/>
      <c r="GKB82" s="458"/>
      <c r="GKC82" s="458"/>
      <c r="GKD82" s="458"/>
      <c r="GKE82" s="458"/>
      <c r="GKF82" s="458"/>
      <c r="GKG82" s="458"/>
      <c r="GKH82" s="458"/>
      <c r="GKI82" s="458"/>
      <c r="GKJ82" s="458"/>
      <c r="GKK82" s="458"/>
      <c r="GKL82" s="458"/>
      <c r="GKM82" s="458"/>
      <c r="GKN82" s="458"/>
      <c r="GKO82" s="458"/>
      <c r="GKP82" s="458"/>
      <c r="GKQ82" s="458"/>
      <c r="GKR82" s="458"/>
      <c r="GKS82" s="458"/>
      <c r="GKT82" s="458"/>
      <c r="GKU82" s="458"/>
      <c r="GKV82" s="458"/>
      <c r="GKW82" s="458"/>
      <c r="GKX82" s="458"/>
      <c r="GKY82" s="458"/>
      <c r="GKZ82" s="458"/>
      <c r="GLA82" s="458"/>
      <c r="GLB82" s="458"/>
      <c r="GLC82" s="458"/>
      <c r="GLD82" s="458"/>
      <c r="GLE82" s="458"/>
      <c r="GLF82" s="458"/>
      <c r="GLG82" s="458"/>
      <c r="GLH82" s="458"/>
      <c r="GLI82" s="458"/>
      <c r="GLJ82" s="458"/>
      <c r="GLK82" s="458"/>
      <c r="GLL82" s="458"/>
      <c r="GLM82" s="458"/>
      <c r="GLN82" s="458"/>
      <c r="GLO82" s="458"/>
      <c r="GLP82" s="458"/>
      <c r="GLQ82" s="458"/>
      <c r="GLR82" s="458"/>
      <c r="GLS82" s="458"/>
      <c r="GLT82" s="458"/>
      <c r="GLU82" s="458"/>
      <c r="GLV82" s="458"/>
      <c r="GLW82" s="458"/>
      <c r="GLX82" s="458"/>
      <c r="GLY82" s="458"/>
      <c r="GLZ82" s="458"/>
      <c r="GMA82" s="458"/>
      <c r="GMB82" s="458"/>
      <c r="GMC82" s="458"/>
      <c r="GMD82" s="458"/>
      <c r="GME82" s="458"/>
      <c r="GMF82" s="458"/>
      <c r="GMG82" s="458"/>
      <c r="GMH82" s="458"/>
      <c r="GMI82" s="458"/>
      <c r="GMJ82" s="458"/>
      <c r="GMK82" s="458"/>
      <c r="GML82" s="458"/>
      <c r="GMM82" s="458"/>
      <c r="GMN82" s="458"/>
      <c r="GMO82" s="458"/>
      <c r="GMP82" s="458"/>
      <c r="GMQ82" s="458"/>
      <c r="GMR82" s="458"/>
      <c r="GMS82" s="458"/>
      <c r="GMT82" s="458"/>
      <c r="GMU82" s="458"/>
      <c r="GMV82" s="458"/>
      <c r="GMW82" s="458"/>
      <c r="GMX82" s="458"/>
      <c r="GMY82" s="458"/>
      <c r="GMZ82" s="458"/>
      <c r="GNA82" s="458"/>
      <c r="GNB82" s="458"/>
      <c r="GNC82" s="458"/>
      <c r="GND82" s="458"/>
      <c r="GNE82" s="458"/>
      <c r="GNF82" s="458"/>
      <c r="GNG82" s="458"/>
      <c r="GNH82" s="458"/>
      <c r="GNI82" s="458"/>
      <c r="GNJ82" s="458"/>
      <c r="GNK82" s="458"/>
      <c r="GNL82" s="458"/>
      <c r="GNM82" s="458"/>
      <c r="GNN82" s="458"/>
      <c r="GNO82" s="458"/>
      <c r="GNP82" s="458"/>
      <c r="GNQ82" s="458"/>
      <c r="GNR82" s="458"/>
      <c r="GNS82" s="458"/>
      <c r="GNT82" s="458"/>
      <c r="GNU82" s="458"/>
      <c r="GNV82" s="458"/>
      <c r="GNW82" s="458"/>
      <c r="GNX82" s="458"/>
      <c r="GNY82" s="458"/>
      <c r="GNZ82" s="458"/>
      <c r="GOA82" s="458"/>
      <c r="GOB82" s="458"/>
      <c r="GOC82" s="458"/>
      <c r="GOD82" s="458"/>
      <c r="GOE82" s="458"/>
      <c r="GOF82" s="458"/>
      <c r="GOG82" s="458"/>
      <c r="GOH82" s="458"/>
      <c r="GOI82" s="458"/>
      <c r="GOJ82" s="458"/>
      <c r="GOK82" s="458"/>
      <c r="GOL82" s="458"/>
      <c r="GOM82" s="458"/>
      <c r="GON82" s="458"/>
      <c r="GOO82" s="458"/>
      <c r="GOP82" s="458"/>
      <c r="GOQ82" s="458"/>
      <c r="GOR82" s="458"/>
      <c r="GOS82" s="458"/>
      <c r="GOT82" s="458"/>
      <c r="GOU82" s="458"/>
      <c r="GOV82" s="458"/>
      <c r="GOW82" s="458"/>
      <c r="GOX82" s="458"/>
      <c r="GOY82" s="458"/>
      <c r="GOZ82" s="458"/>
      <c r="GPA82" s="458"/>
      <c r="GPB82" s="458"/>
      <c r="GPC82" s="458"/>
      <c r="GPD82" s="458"/>
      <c r="GPE82" s="458"/>
      <c r="GPF82" s="458"/>
      <c r="GPG82" s="458"/>
      <c r="GPH82" s="458"/>
      <c r="GPI82" s="458"/>
      <c r="GPJ82" s="458"/>
      <c r="GPK82" s="458"/>
      <c r="GPL82" s="458"/>
      <c r="GPM82" s="458"/>
      <c r="GPN82" s="458"/>
      <c r="GPO82" s="458"/>
      <c r="GPP82" s="458"/>
      <c r="GPQ82" s="458"/>
      <c r="GPR82" s="458"/>
      <c r="GPS82" s="458"/>
      <c r="GPT82" s="458"/>
      <c r="GPU82" s="458"/>
      <c r="GPV82" s="458"/>
      <c r="GPW82" s="458"/>
      <c r="GPX82" s="458"/>
      <c r="GPY82" s="458"/>
      <c r="GPZ82" s="458"/>
      <c r="GQA82" s="458"/>
      <c r="GQB82" s="458"/>
      <c r="GQC82" s="458"/>
      <c r="GQD82" s="458"/>
      <c r="GQE82" s="458"/>
      <c r="GQF82" s="458"/>
      <c r="GQG82" s="458"/>
      <c r="GQH82" s="458"/>
      <c r="GQI82" s="458"/>
      <c r="GQJ82" s="458"/>
      <c r="GQK82" s="458"/>
      <c r="GQL82" s="458"/>
      <c r="GQM82" s="458"/>
      <c r="GQN82" s="458"/>
      <c r="GQO82" s="458"/>
      <c r="GQP82" s="458"/>
      <c r="GQQ82" s="458"/>
      <c r="GQR82" s="458"/>
      <c r="GQS82" s="458"/>
      <c r="GQT82" s="458"/>
      <c r="GQU82" s="458"/>
      <c r="GQV82" s="458"/>
      <c r="GQW82" s="458"/>
      <c r="GQX82" s="458"/>
      <c r="GQY82" s="458"/>
      <c r="GQZ82" s="458"/>
      <c r="GRA82" s="458"/>
      <c r="GRB82" s="458"/>
      <c r="GRC82" s="458"/>
      <c r="GRD82" s="458"/>
      <c r="GRE82" s="458"/>
      <c r="GRF82" s="458"/>
      <c r="GRG82" s="458"/>
      <c r="GRH82" s="458"/>
      <c r="GRI82" s="458"/>
      <c r="GRJ82" s="458"/>
      <c r="GRK82" s="458"/>
      <c r="GRL82" s="458"/>
      <c r="GRM82" s="458"/>
      <c r="GRN82" s="458"/>
      <c r="GRO82" s="458"/>
      <c r="GRP82" s="458"/>
      <c r="GRQ82" s="458"/>
      <c r="GRR82" s="458"/>
      <c r="GRS82" s="458"/>
      <c r="GRT82" s="458"/>
      <c r="GRU82" s="458"/>
      <c r="GRV82" s="458"/>
      <c r="GRW82" s="458"/>
      <c r="GRX82" s="458"/>
      <c r="GRY82" s="458"/>
      <c r="GRZ82" s="458"/>
      <c r="GSA82" s="458"/>
      <c r="GSB82" s="458"/>
      <c r="GSC82" s="458"/>
      <c r="GSD82" s="458"/>
      <c r="GSE82" s="458"/>
      <c r="GSF82" s="458"/>
      <c r="GSG82" s="458"/>
      <c r="GSH82" s="458"/>
      <c r="GSI82" s="458"/>
      <c r="GSJ82" s="458"/>
      <c r="GSK82" s="458"/>
      <c r="GSL82" s="458"/>
      <c r="GSM82" s="458"/>
      <c r="GSN82" s="458"/>
      <c r="GSO82" s="458"/>
      <c r="GSP82" s="458"/>
      <c r="GSQ82" s="458"/>
      <c r="GSR82" s="458"/>
      <c r="GSS82" s="458"/>
      <c r="GST82" s="458"/>
      <c r="GSU82" s="458"/>
      <c r="GSV82" s="458"/>
      <c r="GSW82" s="458"/>
      <c r="GSX82" s="458"/>
      <c r="GSY82" s="458"/>
      <c r="GSZ82" s="458"/>
      <c r="GTA82" s="458"/>
      <c r="GTB82" s="458"/>
      <c r="GTC82" s="458"/>
      <c r="GTD82" s="458"/>
      <c r="GTE82" s="458"/>
      <c r="GTF82" s="458"/>
      <c r="GTG82" s="458"/>
      <c r="GTH82" s="458"/>
      <c r="GTI82" s="458"/>
      <c r="GTJ82" s="458"/>
      <c r="GTK82" s="458"/>
      <c r="GTL82" s="458"/>
      <c r="GTM82" s="458"/>
      <c r="GTN82" s="458"/>
      <c r="GTO82" s="458"/>
      <c r="GTP82" s="458"/>
      <c r="GTQ82" s="458"/>
      <c r="GTR82" s="458"/>
      <c r="GTS82" s="458"/>
      <c r="GTT82" s="458"/>
      <c r="GTU82" s="458"/>
      <c r="GTV82" s="458"/>
      <c r="GTW82" s="458"/>
      <c r="GTX82" s="458"/>
      <c r="GTY82" s="458"/>
      <c r="GTZ82" s="458"/>
      <c r="GUA82" s="458"/>
      <c r="GUB82" s="458"/>
      <c r="GUC82" s="458"/>
      <c r="GUD82" s="458"/>
      <c r="GUE82" s="458"/>
      <c r="GUF82" s="458"/>
      <c r="GUG82" s="458"/>
      <c r="GUH82" s="458"/>
      <c r="GUI82" s="458"/>
      <c r="GUJ82" s="458"/>
      <c r="GUK82" s="458"/>
      <c r="GUL82" s="458"/>
      <c r="GUM82" s="458"/>
      <c r="GUN82" s="458"/>
      <c r="GUO82" s="458"/>
      <c r="GUP82" s="458"/>
      <c r="GUQ82" s="458"/>
      <c r="GUR82" s="458"/>
      <c r="GUS82" s="458"/>
      <c r="GUT82" s="458"/>
      <c r="GUU82" s="458"/>
      <c r="GUV82" s="458"/>
      <c r="GUW82" s="458"/>
      <c r="GUX82" s="458"/>
      <c r="GUY82" s="458"/>
      <c r="GUZ82" s="458"/>
      <c r="GVA82" s="458"/>
      <c r="GVB82" s="458"/>
      <c r="GVC82" s="458"/>
      <c r="GVD82" s="458"/>
      <c r="GVE82" s="458"/>
      <c r="GVF82" s="458"/>
      <c r="GVG82" s="458"/>
      <c r="GVH82" s="458"/>
      <c r="GVI82" s="458"/>
      <c r="GVJ82" s="458"/>
      <c r="GVK82" s="458"/>
      <c r="GVL82" s="458"/>
      <c r="GVM82" s="458"/>
      <c r="GVN82" s="458"/>
      <c r="GVO82" s="458"/>
      <c r="GVP82" s="458"/>
      <c r="GVQ82" s="458"/>
      <c r="GVR82" s="458"/>
      <c r="GVS82" s="458"/>
      <c r="GVT82" s="458"/>
      <c r="GVU82" s="458"/>
      <c r="GVV82" s="458"/>
      <c r="GVW82" s="458"/>
      <c r="GVX82" s="458"/>
      <c r="GVY82" s="458"/>
      <c r="GVZ82" s="458"/>
      <c r="GWA82" s="458"/>
      <c r="GWB82" s="458"/>
      <c r="GWC82" s="458"/>
      <c r="GWD82" s="458"/>
      <c r="GWE82" s="458"/>
      <c r="GWF82" s="458"/>
      <c r="GWG82" s="458"/>
      <c r="GWH82" s="458"/>
      <c r="GWI82" s="458"/>
      <c r="GWJ82" s="458"/>
      <c r="GWK82" s="458"/>
      <c r="GWL82" s="458"/>
      <c r="GWM82" s="458"/>
      <c r="GWN82" s="458"/>
      <c r="GWO82" s="458"/>
      <c r="GWP82" s="458"/>
      <c r="GWQ82" s="458"/>
      <c r="GWR82" s="458"/>
      <c r="GWS82" s="458"/>
      <c r="GWT82" s="458"/>
      <c r="GWU82" s="458"/>
      <c r="GWV82" s="458"/>
      <c r="GWW82" s="458"/>
      <c r="GWX82" s="458"/>
      <c r="GWY82" s="458"/>
      <c r="GWZ82" s="458"/>
      <c r="GXA82" s="458"/>
      <c r="GXB82" s="458"/>
      <c r="GXC82" s="458"/>
      <c r="GXD82" s="458"/>
      <c r="GXE82" s="458"/>
      <c r="GXF82" s="458"/>
      <c r="GXG82" s="458"/>
      <c r="GXH82" s="458"/>
      <c r="GXI82" s="458"/>
      <c r="GXJ82" s="458"/>
      <c r="GXK82" s="458"/>
      <c r="GXL82" s="458"/>
      <c r="GXM82" s="458"/>
      <c r="GXN82" s="458"/>
      <c r="GXO82" s="458"/>
      <c r="GXP82" s="458"/>
      <c r="GXQ82" s="458"/>
      <c r="GXR82" s="458"/>
      <c r="GXS82" s="458"/>
      <c r="GXT82" s="458"/>
      <c r="GXU82" s="458"/>
      <c r="GXV82" s="458"/>
      <c r="GXW82" s="458"/>
      <c r="GXX82" s="458"/>
      <c r="GXY82" s="458"/>
      <c r="GXZ82" s="458"/>
      <c r="GYA82" s="458"/>
      <c r="GYB82" s="458"/>
      <c r="GYC82" s="458"/>
      <c r="GYD82" s="458"/>
      <c r="GYE82" s="458"/>
      <c r="GYF82" s="458"/>
      <c r="GYG82" s="458"/>
      <c r="GYH82" s="458"/>
      <c r="GYI82" s="458"/>
      <c r="GYJ82" s="458"/>
      <c r="GYK82" s="458"/>
      <c r="GYL82" s="458"/>
      <c r="GYM82" s="458"/>
      <c r="GYN82" s="458"/>
      <c r="GYO82" s="458"/>
      <c r="GYP82" s="458"/>
      <c r="GYQ82" s="458"/>
      <c r="GYR82" s="458"/>
      <c r="GYS82" s="458"/>
      <c r="GYT82" s="458"/>
      <c r="GYU82" s="458"/>
      <c r="GYV82" s="458"/>
      <c r="GYW82" s="458"/>
      <c r="GYX82" s="458"/>
      <c r="GYY82" s="458"/>
      <c r="GYZ82" s="458"/>
      <c r="GZA82" s="458"/>
      <c r="GZB82" s="458"/>
      <c r="GZC82" s="458"/>
      <c r="GZD82" s="458"/>
      <c r="GZE82" s="458"/>
      <c r="GZF82" s="458"/>
      <c r="GZG82" s="458"/>
      <c r="GZH82" s="458"/>
      <c r="GZI82" s="458"/>
      <c r="GZJ82" s="458"/>
      <c r="GZK82" s="458"/>
      <c r="GZL82" s="458"/>
      <c r="GZM82" s="458"/>
      <c r="GZN82" s="458"/>
      <c r="GZO82" s="458"/>
      <c r="GZP82" s="458"/>
      <c r="GZQ82" s="458"/>
      <c r="GZR82" s="458"/>
      <c r="GZS82" s="458"/>
      <c r="GZT82" s="458"/>
      <c r="GZU82" s="458"/>
      <c r="GZV82" s="458"/>
      <c r="GZW82" s="458"/>
      <c r="GZX82" s="458"/>
      <c r="GZY82" s="458"/>
      <c r="GZZ82" s="458"/>
      <c r="HAA82" s="458"/>
      <c r="HAB82" s="458"/>
      <c r="HAC82" s="458"/>
      <c r="HAD82" s="458"/>
      <c r="HAE82" s="458"/>
      <c r="HAF82" s="458"/>
      <c r="HAG82" s="458"/>
      <c r="HAH82" s="458"/>
      <c r="HAI82" s="458"/>
      <c r="HAJ82" s="458"/>
      <c r="HAK82" s="458"/>
      <c r="HAL82" s="458"/>
      <c r="HAM82" s="458"/>
      <c r="HAN82" s="458"/>
      <c r="HAO82" s="458"/>
      <c r="HAP82" s="458"/>
      <c r="HAQ82" s="458"/>
      <c r="HAR82" s="458"/>
      <c r="HAS82" s="458"/>
      <c r="HAT82" s="458"/>
      <c r="HAU82" s="458"/>
      <c r="HAV82" s="458"/>
      <c r="HAW82" s="458"/>
      <c r="HAX82" s="458"/>
      <c r="HAY82" s="458"/>
      <c r="HAZ82" s="458"/>
      <c r="HBA82" s="458"/>
      <c r="HBB82" s="458"/>
      <c r="HBC82" s="458"/>
      <c r="HBD82" s="458"/>
      <c r="HBE82" s="458"/>
      <c r="HBF82" s="458"/>
      <c r="HBG82" s="458"/>
      <c r="HBH82" s="458"/>
      <c r="HBI82" s="458"/>
      <c r="HBJ82" s="458"/>
      <c r="HBK82" s="458"/>
      <c r="HBL82" s="458"/>
      <c r="HBM82" s="458"/>
      <c r="HBN82" s="458"/>
      <c r="HBO82" s="458"/>
      <c r="HBP82" s="458"/>
      <c r="HBQ82" s="458"/>
      <c r="HBR82" s="458"/>
      <c r="HBS82" s="458"/>
      <c r="HBT82" s="458"/>
      <c r="HBU82" s="458"/>
      <c r="HBV82" s="458"/>
      <c r="HBW82" s="458"/>
      <c r="HBX82" s="458"/>
      <c r="HBY82" s="458"/>
      <c r="HBZ82" s="458"/>
      <c r="HCA82" s="458"/>
      <c r="HCB82" s="458"/>
      <c r="HCC82" s="458"/>
      <c r="HCD82" s="458"/>
      <c r="HCE82" s="458"/>
      <c r="HCF82" s="458"/>
      <c r="HCG82" s="458"/>
      <c r="HCH82" s="458"/>
      <c r="HCI82" s="458"/>
      <c r="HCJ82" s="458"/>
      <c r="HCK82" s="458"/>
      <c r="HCL82" s="458"/>
      <c r="HCM82" s="458"/>
      <c r="HCN82" s="458"/>
      <c r="HCO82" s="458"/>
      <c r="HCP82" s="458"/>
      <c r="HCQ82" s="458"/>
      <c r="HCR82" s="458"/>
      <c r="HCS82" s="458"/>
      <c r="HCT82" s="458"/>
      <c r="HCU82" s="458"/>
      <c r="HCV82" s="458"/>
      <c r="HCW82" s="458"/>
      <c r="HCX82" s="458"/>
      <c r="HCY82" s="458"/>
      <c r="HCZ82" s="458"/>
      <c r="HDA82" s="458"/>
      <c r="HDB82" s="458"/>
      <c r="HDC82" s="458"/>
      <c r="HDD82" s="458"/>
      <c r="HDE82" s="458"/>
      <c r="HDF82" s="458"/>
      <c r="HDG82" s="458"/>
      <c r="HDH82" s="458"/>
      <c r="HDI82" s="458"/>
      <c r="HDJ82" s="458"/>
      <c r="HDK82" s="458"/>
      <c r="HDL82" s="458"/>
      <c r="HDM82" s="458"/>
      <c r="HDN82" s="458"/>
      <c r="HDO82" s="458"/>
      <c r="HDP82" s="458"/>
      <c r="HDQ82" s="458"/>
      <c r="HDR82" s="458"/>
      <c r="HDS82" s="458"/>
      <c r="HDT82" s="458"/>
      <c r="HDU82" s="458"/>
      <c r="HDV82" s="458"/>
      <c r="HDW82" s="458"/>
      <c r="HDX82" s="458"/>
      <c r="HDY82" s="458"/>
      <c r="HDZ82" s="458"/>
      <c r="HEA82" s="458"/>
      <c r="HEB82" s="458"/>
      <c r="HEC82" s="458"/>
      <c r="HED82" s="458"/>
      <c r="HEE82" s="458"/>
      <c r="HEF82" s="458"/>
      <c r="HEG82" s="458"/>
      <c r="HEH82" s="458"/>
      <c r="HEI82" s="458"/>
      <c r="HEJ82" s="458"/>
      <c r="HEK82" s="458"/>
      <c r="HEL82" s="458"/>
      <c r="HEM82" s="458"/>
      <c r="HEN82" s="458"/>
      <c r="HEO82" s="458"/>
      <c r="HEP82" s="458"/>
      <c r="HEQ82" s="458"/>
      <c r="HER82" s="458"/>
      <c r="HES82" s="458"/>
      <c r="HET82" s="458"/>
      <c r="HEU82" s="458"/>
      <c r="HEV82" s="458"/>
      <c r="HEW82" s="458"/>
      <c r="HEX82" s="458"/>
      <c r="HEY82" s="458"/>
      <c r="HEZ82" s="458"/>
      <c r="HFA82" s="458"/>
      <c r="HFB82" s="458"/>
      <c r="HFC82" s="458"/>
      <c r="HFD82" s="458"/>
      <c r="HFE82" s="458"/>
      <c r="HFF82" s="458"/>
      <c r="HFG82" s="458"/>
      <c r="HFH82" s="458"/>
      <c r="HFI82" s="458"/>
      <c r="HFJ82" s="458"/>
      <c r="HFK82" s="458"/>
      <c r="HFL82" s="458"/>
      <c r="HFM82" s="458"/>
      <c r="HFN82" s="458"/>
      <c r="HFO82" s="458"/>
      <c r="HFP82" s="458"/>
      <c r="HFQ82" s="458"/>
      <c r="HFR82" s="458"/>
      <c r="HFS82" s="458"/>
      <c r="HFT82" s="458"/>
      <c r="HFU82" s="458"/>
      <c r="HFV82" s="458"/>
      <c r="HFW82" s="458"/>
      <c r="HFX82" s="458"/>
      <c r="HFY82" s="458"/>
      <c r="HFZ82" s="458"/>
      <c r="HGA82" s="458"/>
      <c r="HGB82" s="458"/>
      <c r="HGC82" s="458"/>
      <c r="HGD82" s="458"/>
      <c r="HGE82" s="458"/>
      <c r="HGF82" s="458"/>
      <c r="HGG82" s="458"/>
      <c r="HGH82" s="458"/>
      <c r="HGI82" s="458"/>
      <c r="HGJ82" s="458"/>
      <c r="HGK82" s="458"/>
      <c r="HGL82" s="458"/>
      <c r="HGM82" s="458"/>
      <c r="HGN82" s="458"/>
      <c r="HGO82" s="458"/>
      <c r="HGP82" s="458"/>
      <c r="HGQ82" s="458"/>
      <c r="HGR82" s="458"/>
      <c r="HGS82" s="458"/>
      <c r="HGT82" s="458"/>
      <c r="HGU82" s="458"/>
      <c r="HGV82" s="458"/>
      <c r="HGW82" s="458"/>
      <c r="HGX82" s="458"/>
      <c r="HGY82" s="458"/>
      <c r="HGZ82" s="458"/>
      <c r="HHA82" s="458"/>
      <c r="HHB82" s="458"/>
      <c r="HHC82" s="458"/>
      <c r="HHD82" s="458"/>
      <c r="HHE82" s="458"/>
      <c r="HHF82" s="458"/>
      <c r="HHG82" s="458"/>
      <c r="HHH82" s="458"/>
      <c r="HHI82" s="458"/>
      <c r="HHJ82" s="458"/>
      <c r="HHK82" s="458"/>
      <c r="HHL82" s="458"/>
      <c r="HHM82" s="458"/>
      <c r="HHN82" s="458"/>
      <c r="HHO82" s="458"/>
      <c r="HHP82" s="458"/>
      <c r="HHQ82" s="458"/>
      <c r="HHR82" s="458"/>
      <c r="HHS82" s="458"/>
      <c r="HHT82" s="458"/>
      <c r="HHU82" s="458"/>
      <c r="HHV82" s="458"/>
      <c r="HHW82" s="458"/>
      <c r="HHX82" s="458"/>
      <c r="HHY82" s="458"/>
      <c r="HHZ82" s="458"/>
      <c r="HIA82" s="458"/>
      <c r="HIB82" s="458"/>
      <c r="HIC82" s="458"/>
      <c r="HID82" s="458"/>
      <c r="HIE82" s="458"/>
      <c r="HIF82" s="458"/>
      <c r="HIG82" s="458"/>
      <c r="HIH82" s="458"/>
      <c r="HII82" s="458"/>
      <c r="HIJ82" s="458"/>
      <c r="HIK82" s="458"/>
      <c r="HIL82" s="458"/>
      <c r="HIM82" s="458"/>
      <c r="HIN82" s="458"/>
      <c r="HIO82" s="458"/>
      <c r="HIP82" s="458"/>
      <c r="HIQ82" s="458"/>
      <c r="HIR82" s="458"/>
      <c r="HIS82" s="458"/>
      <c r="HIT82" s="458"/>
      <c r="HIU82" s="458"/>
      <c r="HIV82" s="458"/>
      <c r="HIW82" s="458"/>
      <c r="HIX82" s="458"/>
      <c r="HIY82" s="458"/>
      <c r="HIZ82" s="458"/>
      <c r="HJA82" s="458"/>
      <c r="HJB82" s="458"/>
      <c r="HJC82" s="458"/>
      <c r="HJD82" s="458"/>
      <c r="HJE82" s="458"/>
      <c r="HJF82" s="458"/>
      <c r="HJG82" s="458"/>
      <c r="HJH82" s="458"/>
      <c r="HJI82" s="458"/>
      <c r="HJJ82" s="458"/>
      <c r="HJK82" s="458"/>
      <c r="HJL82" s="458"/>
      <c r="HJM82" s="458"/>
      <c r="HJN82" s="458"/>
      <c r="HJO82" s="458"/>
      <c r="HJP82" s="458"/>
      <c r="HJQ82" s="458"/>
      <c r="HJR82" s="458"/>
      <c r="HJS82" s="458"/>
      <c r="HJT82" s="458"/>
      <c r="HJU82" s="458"/>
      <c r="HJV82" s="458"/>
      <c r="HJW82" s="458"/>
      <c r="HJX82" s="458"/>
      <c r="HJY82" s="458"/>
      <c r="HJZ82" s="458"/>
      <c r="HKA82" s="458"/>
      <c r="HKB82" s="458"/>
      <c r="HKC82" s="458"/>
      <c r="HKD82" s="458"/>
      <c r="HKE82" s="458"/>
      <c r="HKF82" s="458"/>
      <c r="HKG82" s="458"/>
      <c r="HKH82" s="458"/>
      <c r="HKI82" s="458"/>
      <c r="HKJ82" s="458"/>
      <c r="HKK82" s="458"/>
      <c r="HKL82" s="458"/>
      <c r="HKM82" s="458"/>
      <c r="HKN82" s="458"/>
      <c r="HKO82" s="458"/>
      <c r="HKP82" s="458"/>
      <c r="HKQ82" s="458"/>
      <c r="HKR82" s="458"/>
      <c r="HKS82" s="458"/>
      <c r="HKT82" s="458"/>
      <c r="HKU82" s="458"/>
      <c r="HKV82" s="458"/>
      <c r="HKW82" s="458"/>
      <c r="HKX82" s="458"/>
      <c r="HKY82" s="458"/>
      <c r="HKZ82" s="458"/>
      <c r="HLA82" s="458"/>
      <c r="HLB82" s="458"/>
      <c r="HLC82" s="458"/>
      <c r="HLD82" s="458"/>
      <c r="HLE82" s="458"/>
      <c r="HLF82" s="458"/>
      <c r="HLG82" s="458"/>
      <c r="HLH82" s="458"/>
      <c r="HLI82" s="458"/>
      <c r="HLJ82" s="458"/>
      <c r="HLK82" s="458"/>
      <c r="HLL82" s="458"/>
      <c r="HLM82" s="458"/>
      <c r="HLN82" s="458"/>
      <c r="HLO82" s="458"/>
      <c r="HLP82" s="458"/>
      <c r="HLQ82" s="458"/>
      <c r="HLR82" s="458"/>
      <c r="HLS82" s="458"/>
      <c r="HLT82" s="458"/>
      <c r="HLU82" s="458"/>
      <c r="HLV82" s="458"/>
      <c r="HLW82" s="458"/>
      <c r="HLX82" s="458"/>
      <c r="HLY82" s="458"/>
      <c r="HLZ82" s="458"/>
      <c r="HMA82" s="458"/>
      <c r="HMB82" s="458"/>
      <c r="HMC82" s="458"/>
      <c r="HMD82" s="458"/>
      <c r="HME82" s="458"/>
      <c r="HMF82" s="458"/>
      <c r="HMG82" s="458"/>
      <c r="HMH82" s="458"/>
      <c r="HMI82" s="458"/>
      <c r="HMJ82" s="458"/>
      <c r="HMK82" s="458"/>
      <c r="HML82" s="458"/>
      <c r="HMM82" s="458"/>
      <c r="HMN82" s="458"/>
      <c r="HMO82" s="458"/>
      <c r="HMP82" s="458"/>
      <c r="HMQ82" s="458"/>
      <c r="HMR82" s="458"/>
      <c r="HMS82" s="458"/>
      <c r="HMT82" s="458"/>
      <c r="HMU82" s="458"/>
      <c r="HMV82" s="458"/>
      <c r="HMW82" s="458"/>
      <c r="HMX82" s="458"/>
      <c r="HMY82" s="458"/>
      <c r="HMZ82" s="458"/>
      <c r="HNA82" s="458"/>
      <c r="HNB82" s="458"/>
      <c r="HNC82" s="458"/>
      <c r="HND82" s="458"/>
      <c r="HNE82" s="458"/>
      <c r="HNF82" s="458"/>
      <c r="HNG82" s="458"/>
      <c r="HNH82" s="458"/>
      <c r="HNI82" s="458"/>
      <c r="HNJ82" s="458"/>
      <c r="HNK82" s="458"/>
      <c r="HNL82" s="458"/>
      <c r="HNM82" s="458"/>
      <c r="HNN82" s="458"/>
      <c r="HNO82" s="458"/>
      <c r="HNP82" s="458"/>
      <c r="HNQ82" s="458"/>
      <c r="HNR82" s="458"/>
      <c r="HNS82" s="458"/>
      <c r="HNT82" s="458"/>
      <c r="HNU82" s="458"/>
      <c r="HNV82" s="458"/>
      <c r="HNW82" s="458"/>
      <c r="HNX82" s="458"/>
      <c r="HNY82" s="458"/>
      <c r="HNZ82" s="458"/>
      <c r="HOA82" s="458"/>
      <c r="HOB82" s="458"/>
      <c r="HOC82" s="458"/>
      <c r="HOD82" s="458"/>
      <c r="HOE82" s="458"/>
      <c r="HOF82" s="458"/>
      <c r="HOG82" s="458"/>
      <c r="HOH82" s="458"/>
      <c r="HOI82" s="458"/>
      <c r="HOJ82" s="458"/>
      <c r="HOK82" s="458"/>
      <c r="HOL82" s="458"/>
      <c r="HOM82" s="458"/>
      <c r="HON82" s="458"/>
      <c r="HOO82" s="458"/>
      <c r="HOP82" s="458"/>
      <c r="HOQ82" s="458"/>
      <c r="HOR82" s="458"/>
      <c r="HOS82" s="458"/>
      <c r="HOT82" s="458"/>
      <c r="HOU82" s="458"/>
      <c r="HOV82" s="458"/>
      <c r="HOW82" s="458"/>
      <c r="HOX82" s="458"/>
      <c r="HOY82" s="458"/>
      <c r="HOZ82" s="458"/>
      <c r="HPA82" s="458"/>
      <c r="HPB82" s="458"/>
      <c r="HPC82" s="458"/>
      <c r="HPD82" s="458"/>
      <c r="HPE82" s="458"/>
      <c r="HPF82" s="458"/>
      <c r="HPG82" s="458"/>
      <c r="HPH82" s="458"/>
      <c r="HPI82" s="458"/>
      <c r="HPJ82" s="458"/>
      <c r="HPK82" s="458"/>
      <c r="HPL82" s="458"/>
      <c r="HPM82" s="458"/>
      <c r="HPN82" s="458"/>
      <c r="HPO82" s="458"/>
      <c r="HPP82" s="458"/>
      <c r="HPQ82" s="458"/>
      <c r="HPR82" s="458"/>
      <c r="HPS82" s="458"/>
      <c r="HPT82" s="458"/>
      <c r="HPU82" s="458"/>
      <c r="HPV82" s="458"/>
      <c r="HPW82" s="458"/>
      <c r="HPX82" s="458"/>
      <c r="HPY82" s="458"/>
      <c r="HPZ82" s="458"/>
      <c r="HQA82" s="458"/>
      <c r="HQB82" s="458"/>
      <c r="HQC82" s="458"/>
      <c r="HQD82" s="458"/>
      <c r="HQE82" s="458"/>
      <c r="HQF82" s="458"/>
      <c r="HQG82" s="458"/>
      <c r="HQH82" s="458"/>
      <c r="HQI82" s="458"/>
      <c r="HQJ82" s="458"/>
      <c r="HQK82" s="458"/>
      <c r="HQL82" s="458"/>
      <c r="HQM82" s="458"/>
      <c r="HQN82" s="458"/>
      <c r="HQO82" s="458"/>
      <c r="HQP82" s="458"/>
      <c r="HQQ82" s="458"/>
      <c r="HQR82" s="458"/>
      <c r="HQS82" s="458"/>
      <c r="HQT82" s="458"/>
      <c r="HQU82" s="458"/>
      <c r="HQV82" s="458"/>
      <c r="HQW82" s="458"/>
      <c r="HQX82" s="458"/>
      <c r="HQY82" s="458"/>
      <c r="HQZ82" s="458"/>
      <c r="HRA82" s="458"/>
      <c r="HRB82" s="458"/>
      <c r="HRC82" s="458"/>
      <c r="HRD82" s="458"/>
      <c r="HRE82" s="458"/>
      <c r="HRF82" s="458"/>
      <c r="HRG82" s="458"/>
      <c r="HRH82" s="458"/>
      <c r="HRI82" s="458"/>
      <c r="HRJ82" s="458"/>
      <c r="HRK82" s="458"/>
      <c r="HRL82" s="458"/>
      <c r="HRM82" s="458"/>
      <c r="HRN82" s="458"/>
      <c r="HRO82" s="458"/>
      <c r="HRP82" s="458"/>
      <c r="HRQ82" s="458"/>
      <c r="HRR82" s="458"/>
      <c r="HRS82" s="458"/>
      <c r="HRT82" s="458"/>
      <c r="HRU82" s="458"/>
      <c r="HRV82" s="458"/>
      <c r="HRW82" s="458"/>
      <c r="HRX82" s="458"/>
      <c r="HRY82" s="458"/>
      <c r="HRZ82" s="458"/>
      <c r="HSA82" s="458"/>
      <c r="HSB82" s="458"/>
      <c r="HSC82" s="458"/>
      <c r="HSD82" s="458"/>
      <c r="HSE82" s="458"/>
      <c r="HSF82" s="458"/>
      <c r="HSG82" s="458"/>
      <c r="HSH82" s="458"/>
      <c r="HSI82" s="458"/>
      <c r="HSJ82" s="458"/>
      <c r="HSK82" s="458"/>
      <c r="HSL82" s="458"/>
      <c r="HSM82" s="458"/>
      <c r="HSN82" s="458"/>
      <c r="HSO82" s="458"/>
      <c r="HSP82" s="458"/>
      <c r="HSQ82" s="458"/>
      <c r="HSR82" s="458"/>
      <c r="HSS82" s="458"/>
      <c r="HST82" s="458"/>
      <c r="HSU82" s="458"/>
      <c r="HSV82" s="458"/>
      <c r="HSW82" s="458"/>
      <c r="HSX82" s="458"/>
      <c r="HSY82" s="458"/>
      <c r="HSZ82" s="458"/>
      <c r="HTA82" s="458"/>
      <c r="HTB82" s="458"/>
      <c r="HTC82" s="458"/>
      <c r="HTD82" s="458"/>
      <c r="HTE82" s="458"/>
      <c r="HTF82" s="458"/>
      <c r="HTG82" s="458"/>
      <c r="HTH82" s="458"/>
      <c r="HTI82" s="458"/>
      <c r="HTJ82" s="458"/>
      <c r="HTK82" s="458"/>
      <c r="HTL82" s="458"/>
      <c r="HTM82" s="458"/>
      <c r="HTN82" s="458"/>
      <c r="HTO82" s="458"/>
      <c r="HTP82" s="458"/>
      <c r="HTQ82" s="458"/>
      <c r="HTR82" s="458"/>
      <c r="HTS82" s="458"/>
      <c r="HTT82" s="458"/>
      <c r="HTU82" s="458"/>
      <c r="HTV82" s="458"/>
      <c r="HTW82" s="458"/>
      <c r="HTX82" s="458"/>
      <c r="HTY82" s="458"/>
      <c r="HTZ82" s="458"/>
      <c r="HUA82" s="458"/>
      <c r="HUB82" s="458"/>
      <c r="HUC82" s="458"/>
      <c r="HUD82" s="458"/>
      <c r="HUE82" s="458"/>
      <c r="HUF82" s="458"/>
      <c r="HUG82" s="458"/>
      <c r="HUH82" s="458"/>
      <c r="HUI82" s="458"/>
      <c r="HUJ82" s="458"/>
      <c r="HUK82" s="458"/>
      <c r="HUL82" s="458"/>
      <c r="HUM82" s="458"/>
      <c r="HUN82" s="458"/>
      <c r="HUO82" s="458"/>
      <c r="HUP82" s="458"/>
      <c r="HUQ82" s="458"/>
      <c r="HUR82" s="458"/>
      <c r="HUS82" s="458"/>
      <c r="HUT82" s="458"/>
      <c r="HUU82" s="458"/>
      <c r="HUV82" s="458"/>
      <c r="HUW82" s="458"/>
      <c r="HUX82" s="458"/>
      <c r="HUY82" s="458"/>
      <c r="HUZ82" s="458"/>
      <c r="HVA82" s="458"/>
      <c r="HVB82" s="458"/>
      <c r="HVC82" s="458"/>
      <c r="HVD82" s="458"/>
      <c r="HVE82" s="458"/>
      <c r="HVF82" s="458"/>
      <c r="HVG82" s="458"/>
      <c r="HVH82" s="458"/>
      <c r="HVI82" s="458"/>
      <c r="HVJ82" s="458"/>
      <c r="HVK82" s="458"/>
      <c r="HVL82" s="458"/>
      <c r="HVM82" s="458"/>
      <c r="HVN82" s="458"/>
      <c r="HVO82" s="458"/>
      <c r="HVP82" s="458"/>
      <c r="HVQ82" s="458"/>
      <c r="HVR82" s="458"/>
      <c r="HVS82" s="458"/>
      <c r="HVT82" s="458"/>
      <c r="HVU82" s="458"/>
      <c r="HVV82" s="458"/>
      <c r="HVW82" s="458"/>
      <c r="HVX82" s="458"/>
      <c r="HVY82" s="458"/>
      <c r="HVZ82" s="458"/>
      <c r="HWA82" s="458"/>
      <c r="HWB82" s="458"/>
      <c r="HWC82" s="458"/>
      <c r="HWD82" s="458"/>
      <c r="HWE82" s="458"/>
      <c r="HWF82" s="458"/>
      <c r="HWG82" s="458"/>
      <c r="HWH82" s="458"/>
      <c r="HWI82" s="458"/>
      <c r="HWJ82" s="458"/>
      <c r="HWK82" s="458"/>
      <c r="HWL82" s="458"/>
      <c r="HWM82" s="458"/>
      <c r="HWN82" s="458"/>
      <c r="HWO82" s="458"/>
      <c r="HWP82" s="458"/>
      <c r="HWQ82" s="458"/>
      <c r="HWR82" s="458"/>
      <c r="HWS82" s="458"/>
      <c r="HWT82" s="458"/>
      <c r="HWU82" s="458"/>
      <c r="HWV82" s="458"/>
      <c r="HWW82" s="458"/>
      <c r="HWX82" s="458"/>
      <c r="HWY82" s="458"/>
      <c r="HWZ82" s="458"/>
      <c r="HXA82" s="458"/>
      <c r="HXB82" s="458"/>
      <c r="HXC82" s="458"/>
      <c r="HXD82" s="458"/>
      <c r="HXE82" s="458"/>
      <c r="HXF82" s="458"/>
      <c r="HXG82" s="458"/>
      <c r="HXH82" s="458"/>
      <c r="HXI82" s="458"/>
      <c r="HXJ82" s="458"/>
      <c r="HXK82" s="458"/>
      <c r="HXL82" s="458"/>
      <c r="HXM82" s="458"/>
      <c r="HXN82" s="458"/>
      <c r="HXO82" s="458"/>
      <c r="HXP82" s="458"/>
      <c r="HXQ82" s="458"/>
      <c r="HXR82" s="458"/>
      <c r="HXS82" s="458"/>
      <c r="HXT82" s="458"/>
      <c r="HXU82" s="458"/>
      <c r="HXV82" s="458"/>
      <c r="HXW82" s="458"/>
      <c r="HXX82" s="458"/>
      <c r="HXY82" s="458"/>
      <c r="HXZ82" s="458"/>
      <c r="HYA82" s="458"/>
      <c r="HYB82" s="458"/>
      <c r="HYC82" s="458"/>
      <c r="HYD82" s="458"/>
      <c r="HYE82" s="458"/>
      <c r="HYF82" s="458"/>
      <c r="HYG82" s="458"/>
      <c r="HYH82" s="458"/>
      <c r="HYI82" s="458"/>
      <c r="HYJ82" s="458"/>
      <c r="HYK82" s="458"/>
      <c r="HYL82" s="458"/>
      <c r="HYM82" s="458"/>
      <c r="HYN82" s="458"/>
      <c r="HYO82" s="458"/>
      <c r="HYP82" s="458"/>
      <c r="HYQ82" s="458"/>
      <c r="HYR82" s="458"/>
      <c r="HYS82" s="458"/>
      <c r="HYT82" s="458"/>
      <c r="HYU82" s="458"/>
      <c r="HYV82" s="458"/>
      <c r="HYW82" s="458"/>
      <c r="HYX82" s="458"/>
      <c r="HYY82" s="458"/>
      <c r="HYZ82" s="458"/>
      <c r="HZA82" s="458"/>
      <c r="HZB82" s="458"/>
      <c r="HZC82" s="458"/>
      <c r="HZD82" s="458"/>
      <c r="HZE82" s="458"/>
      <c r="HZF82" s="458"/>
      <c r="HZG82" s="458"/>
      <c r="HZH82" s="458"/>
      <c r="HZI82" s="458"/>
      <c r="HZJ82" s="458"/>
      <c r="HZK82" s="458"/>
      <c r="HZL82" s="458"/>
      <c r="HZM82" s="458"/>
      <c r="HZN82" s="458"/>
      <c r="HZO82" s="458"/>
      <c r="HZP82" s="458"/>
      <c r="HZQ82" s="458"/>
      <c r="HZR82" s="458"/>
      <c r="HZS82" s="458"/>
      <c r="HZT82" s="458"/>
      <c r="HZU82" s="458"/>
      <c r="HZV82" s="458"/>
      <c r="HZW82" s="458"/>
      <c r="HZX82" s="458"/>
      <c r="HZY82" s="458"/>
      <c r="HZZ82" s="458"/>
      <c r="IAA82" s="458"/>
      <c r="IAB82" s="458"/>
      <c r="IAC82" s="458"/>
      <c r="IAD82" s="458"/>
      <c r="IAE82" s="458"/>
      <c r="IAF82" s="458"/>
      <c r="IAG82" s="458"/>
      <c r="IAH82" s="458"/>
      <c r="IAI82" s="458"/>
      <c r="IAJ82" s="458"/>
      <c r="IAK82" s="458"/>
      <c r="IAL82" s="458"/>
      <c r="IAM82" s="458"/>
      <c r="IAN82" s="458"/>
      <c r="IAO82" s="458"/>
      <c r="IAP82" s="458"/>
      <c r="IAQ82" s="458"/>
      <c r="IAR82" s="458"/>
      <c r="IAS82" s="458"/>
      <c r="IAT82" s="458"/>
      <c r="IAU82" s="458"/>
      <c r="IAV82" s="458"/>
      <c r="IAW82" s="458"/>
      <c r="IAX82" s="458"/>
      <c r="IAY82" s="458"/>
      <c r="IAZ82" s="458"/>
      <c r="IBA82" s="458"/>
      <c r="IBB82" s="458"/>
      <c r="IBC82" s="458"/>
      <c r="IBD82" s="458"/>
      <c r="IBE82" s="458"/>
      <c r="IBF82" s="458"/>
      <c r="IBG82" s="458"/>
      <c r="IBH82" s="458"/>
      <c r="IBI82" s="458"/>
      <c r="IBJ82" s="458"/>
      <c r="IBK82" s="458"/>
      <c r="IBL82" s="458"/>
      <c r="IBM82" s="458"/>
      <c r="IBN82" s="458"/>
      <c r="IBO82" s="458"/>
      <c r="IBP82" s="458"/>
      <c r="IBQ82" s="458"/>
      <c r="IBR82" s="458"/>
      <c r="IBS82" s="458"/>
      <c r="IBT82" s="458"/>
      <c r="IBU82" s="458"/>
      <c r="IBV82" s="458"/>
      <c r="IBW82" s="458"/>
      <c r="IBX82" s="458"/>
      <c r="IBY82" s="458"/>
      <c r="IBZ82" s="458"/>
      <c r="ICA82" s="458"/>
      <c r="ICB82" s="458"/>
      <c r="ICC82" s="458"/>
      <c r="ICD82" s="458"/>
      <c r="ICE82" s="458"/>
      <c r="ICF82" s="458"/>
      <c r="ICG82" s="458"/>
      <c r="ICH82" s="458"/>
      <c r="ICI82" s="458"/>
      <c r="ICJ82" s="458"/>
      <c r="ICK82" s="458"/>
      <c r="ICL82" s="458"/>
      <c r="ICM82" s="458"/>
      <c r="ICN82" s="458"/>
      <c r="ICO82" s="458"/>
      <c r="ICP82" s="458"/>
      <c r="ICQ82" s="458"/>
      <c r="ICR82" s="458"/>
      <c r="ICS82" s="458"/>
      <c r="ICT82" s="458"/>
      <c r="ICU82" s="458"/>
      <c r="ICV82" s="458"/>
      <c r="ICW82" s="458"/>
      <c r="ICX82" s="458"/>
      <c r="ICY82" s="458"/>
      <c r="ICZ82" s="458"/>
      <c r="IDA82" s="458"/>
      <c r="IDB82" s="458"/>
      <c r="IDC82" s="458"/>
      <c r="IDD82" s="458"/>
      <c r="IDE82" s="458"/>
      <c r="IDF82" s="458"/>
      <c r="IDG82" s="458"/>
      <c r="IDH82" s="458"/>
      <c r="IDI82" s="458"/>
      <c r="IDJ82" s="458"/>
      <c r="IDK82" s="458"/>
      <c r="IDL82" s="458"/>
      <c r="IDM82" s="458"/>
      <c r="IDN82" s="458"/>
      <c r="IDO82" s="458"/>
      <c r="IDP82" s="458"/>
      <c r="IDQ82" s="458"/>
      <c r="IDR82" s="458"/>
      <c r="IDS82" s="458"/>
      <c r="IDT82" s="458"/>
      <c r="IDU82" s="458"/>
      <c r="IDV82" s="458"/>
      <c r="IDW82" s="458"/>
      <c r="IDX82" s="458"/>
      <c r="IDY82" s="458"/>
      <c r="IDZ82" s="458"/>
      <c r="IEA82" s="458"/>
      <c r="IEB82" s="458"/>
      <c r="IEC82" s="458"/>
      <c r="IED82" s="458"/>
      <c r="IEE82" s="458"/>
      <c r="IEF82" s="458"/>
      <c r="IEG82" s="458"/>
      <c r="IEH82" s="458"/>
      <c r="IEI82" s="458"/>
      <c r="IEJ82" s="458"/>
      <c r="IEK82" s="458"/>
      <c r="IEL82" s="458"/>
      <c r="IEM82" s="458"/>
      <c r="IEN82" s="458"/>
      <c r="IEO82" s="458"/>
      <c r="IEP82" s="458"/>
      <c r="IEQ82" s="458"/>
      <c r="IER82" s="458"/>
      <c r="IES82" s="458"/>
      <c r="IET82" s="458"/>
      <c r="IEU82" s="458"/>
      <c r="IEV82" s="458"/>
      <c r="IEW82" s="458"/>
      <c r="IEX82" s="458"/>
      <c r="IEY82" s="458"/>
      <c r="IEZ82" s="458"/>
      <c r="IFA82" s="458"/>
      <c r="IFB82" s="458"/>
      <c r="IFC82" s="458"/>
      <c r="IFD82" s="458"/>
      <c r="IFE82" s="458"/>
      <c r="IFF82" s="458"/>
      <c r="IFG82" s="458"/>
      <c r="IFH82" s="458"/>
      <c r="IFI82" s="458"/>
      <c r="IFJ82" s="458"/>
      <c r="IFK82" s="458"/>
      <c r="IFL82" s="458"/>
      <c r="IFM82" s="458"/>
      <c r="IFN82" s="458"/>
      <c r="IFO82" s="458"/>
      <c r="IFP82" s="458"/>
      <c r="IFQ82" s="458"/>
      <c r="IFR82" s="458"/>
      <c r="IFS82" s="458"/>
      <c r="IFT82" s="458"/>
      <c r="IFU82" s="458"/>
      <c r="IFV82" s="458"/>
      <c r="IFW82" s="458"/>
      <c r="IFX82" s="458"/>
      <c r="IFY82" s="458"/>
      <c r="IFZ82" s="458"/>
      <c r="IGA82" s="458"/>
      <c r="IGB82" s="458"/>
      <c r="IGC82" s="458"/>
      <c r="IGD82" s="458"/>
      <c r="IGE82" s="458"/>
      <c r="IGF82" s="458"/>
      <c r="IGG82" s="458"/>
      <c r="IGH82" s="458"/>
      <c r="IGI82" s="458"/>
      <c r="IGJ82" s="458"/>
      <c r="IGK82" s="458"/>
      <c r="IGL82" s="458"/>
      <c r="IGM82" s="458"/>
      <c r="IGN82" s="458"/>
      <c r="IGO82" s="458"/>
      <c r="IGP82" s="458"/>
      <c r="IGQ82" s="458"/>
      <c r="IGR82" s="458"/>
      <c r="IGS82" s="458"/>
      <c r="IGT82" s="458"/>
      <c r="IGU82" s="458"/>
      <c r="IGV82" s="458"/>
      <c r="IGW82" s="458"/>
      <c r="IGX82" s="458"/>
      <c r="IGY82" s="458"/>
      <c r="IGZ82" s="458"/>
      <c r="IHA82" s="458"/>
      <c r="IHB82" s="458"/>
      <c r="IHC82" s="458"/>
      <c r="IHD82" s="458"/>
      <c r="IHE82" s="458"/>
      <c r="IHF82" s="458"/>
      <c r="IHG82" s="458"/>
      <c r="IHH82" s="458"/>
      <c r="IHI82" s="458"/>
      <c r="IHJ82" s="458"/>
      <c r="IHK82" s="458"/>
      <c r="IHL82" s="458"/>
      <c r="IHM82" s="458"/>
      <c r="IHN82" s="458"/>
      <c r="IHO82" s="458"/>
      <c r="IHP82" s="458"/>
      <c r="IHQ82" s="458"/>
      <c r="IHR82" s="458"/>
      <c r="IHS82" s="458"/>
      <c r="IHT82" s="458"/>
      <c r="IHU82" s="458"/>
      <c r="IHV82" s="458"/>
      <c r="IHW82" s="458"/>
      <c r="IHX82" s="458"/>
      <c r="IHY82" s="458"/>
      <c r="IHZ82" s="458"/>
      <c r="IIA82" s="458"/>
      <c r="IIB82" s="458"/>
      <c r="IIC82" s="458"/>
      <c r="IID82" s="458"/>
      <c r="IIE82" s="458"/>
      <c r="IIF82" s="458"/>
      <c r="IIG82" s="458"/>
      <c r="IIH82" s="458"/>
      <c r="III82" s="458"/>
      <c r="IIJ82" s="458"/>
      <c r="IIK82" s="458"/>
      <c r="IIL82" s="458"/>
      <c r="IIM82" s="458"/>
      <c r="IIN82" s="458"/>
      <c r="IIO82" s="458"/>
      <c r="IIP82" s="458"/>
      <c r="IIQ82" s="458"/>
      <c r="IIR82" s="458"/>
      <c r="IIS82" s="458"/>
      <c r="IIT82" s="458"/>
      <c r="IIU82" s="458"/>
      <c r="IIV82" s="458"/>
      <c r="IIW82" s="458"/>
      <c r="IIX82" s="458"/>
      <c r="IIY82" s="458"/>
      <c r="IIZ82" s="458"/>
      <c r="IJA82" s="458"/>
      <c r="IJB82" s="458"/>
      <c r="IJC82" s="458"/>
      <c r="IJD82" s="458"/>
      <c r="IJE82" s="458"/>
      <c r="IJF82" s="458"/>
      <c r="IJG82" s="458"/>
      <c r="IJH82" s="458"/>
      <c r="IJI82" s="458"/>
      <c r="IJJ82" s="458"/>
      <c r="IJK82" s="458"/>
      <c r="IJL82" s="458"/>
      <c r="IJM82" s="458"/>
      <c r="IJN82" s="458"/>
      <c r="IJO82" s="458"/>
      <c r="IJP82" s="458"/>
      <c r="IJQ82" s="458"/>
      <c r="IJR82" s="458"/>
      <c r="IJS82" s="458"/>
      <c r="IJT82" s="458"/>
      <c r="IJU82" s="458"/>
      <c r="IJV82" s="458"/>
      <c r="IJW82" s="458"/>
      <c r="IJX82" s="458"/>
      <c r="IJY82" s="458"/>
      <c r="IJZ82" s="458"/>
      <c r="IKA82" s="458"/>
      <c r="IKB82" s="458"/>
      <c r="IKC82" s="458"/>
      <c r="IKD82" s="458"/>
      <c r="IKE82" s="458"/>
      <c r="IKF82" s="458"/>
      <c r="IKG82" s="458"/>
      <c r="IKH82" s="458"/>
      <c r="IKI82" s="458"/>
      <c r="IKJ82" s="458"/>
      <c r="IKK82" s="458"/>
      <c r="IKL82" s="458"/>
      <c r="IKM82" s="458"/>
      <c r="IKN82" s="458"/>
      <c r="IKO82" s="458"/>
      <c r="IKP82" s="458"/>
      <c r="IKQ82" s="458"/>
      <c r="IKR82" s="458"/>
      <c r="IKS82" s="458"/>
      <c r="IKT82" s="458"/>
      <c r="IKU82" s="458"/>
      <c r="IKV82" s="458"/>
      <c r="IKW82" s="458"/>
      <c r="IKX82" s="458"/>
      <c r="IKY82" s="458"/>
      <c r="IKZ82" s="458"/>
      <c r="ILA82" s="458"/>
      <c r="ILB82" s="458"/>
      <c r="ILC82" s="458"/>
      <c r="ILD82" s="458"/>
      <c r="ILE82" s="458"/>
      <c r="ILF82" s="458"/>
      <c r="ILG82" s="458"/>
      <c r="ILH82" s="458"/>
      <c r="ILI82" s="458"/>
      <c r="ILJ82" s="458"/>
      <c r="ILK82" s="458"/>
      <c r="ILL82" s="458"/>
      <c r="ILM82" s="458"/>
      <c r="ILN82" s="458"/>
      <c r="ILO82" s="458"/>
      <c r="ILP82" s="458"/>
      <c r="ILQ82" s="458"/>
      <c r="ILR82" s="458"/>
      <c r="ILS82" s="458"/>
      <c r="ILT82" s="458"/>
      <c r="ILU82" s="458"/>
      <c r="ILV82" s="458"/>
      <c r="ILW82" s="458"/>
      <c r="ILX82" s="458"/>
      <c r="ILY82" s="458"/>
      <c r="ILZ82" s="458"/>
      <c r="IMA82" s="458"/>
      <c r="IMB82" s="458"/>
      <c r="IMC82" s="458"/>
      <c r="IMD82" s="458"/>
      <c r="IME82" s="458"/>
      <c r="IMF82" s="458"/>
      <c r="IMG82" s="458"/>
      <c r="IMH82" s="458"/>
      <c r="IMI82" s="458"/>
      <c r="IMJ82" s="458"/>
      <c r="IMK82" s="458"/>
      <c r="IML82" s="458"/>
      <c r="IMM82" s="458"/>
      <c r="IMN82" s="458"/>
      <c r="IMO82" s="458"/>
      <c r="IMP82" s="458"/>
      <c r="IMQ82" s="458"/>
      <c r="IMR82" s="458"/>
      <c r="IMS82" s="458"/>
      <c r="IMT82" s="458"/>
      <c r="IMU82" s="458"/>
      <c r="IMV82" s="458"/>
      <c r="IMW82" s="458"/>
      <c r="IMX82" s="458"/>
      <c r="IMY82" s="458"/>
      <c r="IMZ82" s="458"/>
      <c r="INA82" s="458"/>
      <c r="INB82" s="458"/>
      <c r="INC82" s="458"/>
      <c r="IND82" s="458"/>
      <c r="INE82" s="458"/>
      <c r="INF82" s="458"/>
      <c r="ING82" s="458"/>
      <c r="INH82" s="458"/>
      <c r="INI82" s="458"/>
      <c r="INJ82" s="458"/>
      <c r="INK82" s="458"/>
      <c r="INL82" s="458"/>
      <c r="INM82" s="458"/>
      <c r="INN82" s="458"/>
      <c r="INO82" s="458"/>
      <c r="INP82" s="458"/>
      <c r="INQ82" s="458"/>
      <c r="INR82" s="458"/>
      <c r="INS82" s="458"/>
      <c r="INT82" s="458"/>
      <c r="INU82" s="458"/>
      <c r="INV82" s="458"/>
      <c r="INW82" s="458"/>
      <c r="INX82" s="458"/>
      <c r="INY82" s="458"/>
      <c r="INZ82" s="458"/>
      <c r="IOA82" s="458"/>
      <c r="IOB82" s="458"/>
      <c r="IOC82" s="458"/>
      <c r="IOD82" s="458"/>
      <c r="IOE82" s="458"/>
      <c r="IOF82" s="458"/>
      <c r="IOG82" s="458"/>
      <c r="IOH82" s="458"/>
      <c r="IOI82" s="458"/>
      <c r="IOJ82" s="458"/>
      <c r="IOK82" s="458"/>
      <c r="IOL82" s="458"/>
      <c r="IOM82" s="458"/>
      <c r="ION82" s="458"/>
      <c r="IOO82" s="458"/>
      <c r="IOP82" s="458"/>
      <c r="IOQ82" s="458"/>
      <c r="IOR82" s="458"/>
      <c r="IOS82" s="458"/>
      <c r="IOT82" s="458"/>
      <c r="IOU82" s="458"/>
      <c r="IOV82" s="458"/>
      <c r="IOW82" s="458"/>
      <c r="IOX82" s="458"/>
      <c r="IOY82" s="458"/>
      <c r="IOZ82" s="458"/>
      <c r="IPA82" s="458"/>
      <c r="IPB82" s="458"/>
      <c r="IPC82" s="458"/>
      <c r="IPD82" s="458"/>
      <c r="IPE82" s="458"/>
      <c r="IPF82" s="458"/>
      <c r="IPG82" s="458"/>
      <c r="IPH82" s="458"/>
      <c r="IPI82" s="458"/>
      <c r="IPJ82" s="458"/>
      <c r="IPK82" s="458"/>
      <c r="IPL82" s="458"/>
      <c r="IPM82" s="458"/>
      <c r="IPN82" s="458"/>
      <c r="IPO82" s="458"/>
      <c r="IPP82" s="458"/>
      <c r="IPQ82" s="458"/>
      <c r="IPR82" s="458"/>
      <c r="IPS82" s="458"/>
      <c r="IPT82" s="458"/>
      <c r="IPU82" s="458"/>
      <c r="IPV82" s="458"/>
      <c r="IPW82" s="458"/>
      <c r="IPX82" s="458"/>
      <c r="IPY82" s="458"/>
      <c r="IPZ82" s="458"/>
      <c r="IQA82" s="458"/>
      <c r="IQB82" s="458"/>
      <c r="IQC82" s="458"/>
      <c r="IQD82" s="458"/>
      <c r="IQE82" s="458"/>
      <c r="IQF82" s="458"/>
      <c r="IQG82" s="458"/>
      <c r="IQH82" s="458"/>
      <c r="IQI82" s="458"/>
      <c r="IQJ82" s="458"/>
      <c r="IQK82" s="458"/>
      <c r="IQL82" s="458"/>
      <c r="IQM82" s="458"/>
      <c r="IQN82" s="458"/>
      <c r="IQO82" s="458"/>
      <c r="IQP82" s="458"/>
      <c r="IQQ82" s="458"/>
      <c r="IQR82" s="458"/>
      <c r="IQS82" s="458"/>
      <c r="IQT82" s="458"/>
      <c r="IQU82" s="458"/>
      <c r="IQV82" s="458"/>
      <c r="IQW82" s="458"/>
      <c r="IQX82" s="458"/>
      <c r="IQY82" s="458"/>
      <c r="IQZ82" s="458"/>
      <c r="IRA82" s="458"/>
      <c r="IRB82" s="458"/>
      <c r="IRC82" s="458"/>
      <c r="IRD82" s="458"/>
      <c r="IRE82" s="458"/>
      <c r="IRF82" s="458"/>
      <c r="IRG82" s="458"/>
      <c r="IRH82" s="458"/>
      <c r="IRI82" s="458"/>
      <c r="IRJ82" s="458"/>
      <c r="IRK82" s="458"/>
      <c r="IRL82" s="458"/>
      <c r="IRM82" s="458"/>
      <c r="IRN82" s="458"/>
      <c r="IRO82" s="458"/>
      <c r="IRP82" s="458"/>
      <c r="IRQ82" s="458"/>
      <c r="IRR82" s="458"/>
      <c r="IRS82" s="458"/>
      <c r="IRT82" s="458"/>
      <c r="IRU82" s="458"/>
      <c r="IRV82" s="458"/>
      <c r="IRW82" s="458"/>
      <c r="IRX82" s="458"/>
      <c r="IRY82" s="458"/>
      <c r="IRZ82" s="458"/>
      <c r="ISA82" s="458"/>
      <c r="ISB82" s="458"/>
      <c r="ISC82" s="458"/>
      <c r="ISD82" s="458"/>
      <c r="ISE82" s="458"/>
      <c r="ISF82" s="458"/>
      <c r="ISG82" s="458"/>
      <c r="ISH82" s="458"/>
      <c r="ISI82" s="458"/>
      <c r="ISJ82" s="458"/>
      <c r="ISK82" s="458"/>
      <c r="ISL82" s="458"/>
      <c r="ISM82" s="458"/>
      <c r="ISN82" s="458"/>
      <c r="ISO82" s="458"/>
      <c r="ISP82" s="458"/>
      <c r="ISQ82" s="458"/>
      <c r="ISR82" s="458"/>
      <c r="ISS82" s="458"/>
      <c r="IST82" s="458"/>
      <c r="ISU82" s="458"/>
      <c r="ISV82" s="458"/>
      <c r="ISW82" s="458"/>
      <c r="ISX82" s="458"/>
      <c r="ISY82" s="458"/>
      <c r="ISZ82" s="458"/>
      <c r="ITA82" s="458"/>
      <c r="ITB82" s="458"/>
      <c r="ITC82" s="458"/>
      <c r="ITD82" s="458"/>
      <c r="ITE82" s="458"/>
      <c r="ITF82" s="458"/>
      <c r="ITG82" s="458"/>
      <c r="ITH82" s="458"/>
      <c r="ITI82" s="458"/>
      <c r="ITJ82" s="458"/>
      <c r="ITK82" s="458"/>
      <c r="ITL82" s="458"/>
      <c r="ITM82" s="458"/>
      <c r="ITN82" s="458"/>
      <c r="ITO82" s="458"/>
      <c r="ITP82" s="458"/>
      <c r="ITQ82" s="458"/>
      <c r="ITR82" s="458"/>
      <c r="ITS82" s="458"/>
      <c r="ITT82" s="458"/>
      <c r="ITU82" s="458"/>
      <c r="ITV82" s="458"/>
      <c r="ITW82" s="458"/>
      <c r="ITX82" s="458"/>
      <c r="ITY82" s="458"/>
      <c r="ITZ82" s="458"/>
      <c r="IUA82" s="458"/>
      <c r="IUB82" s="458"/>
      <c r="IUC82" s="458"/>
      <c r="IUD82" s="458"/>
      <c r="IUE82" s="458"/>
      <c r="IUF82" s="458"/>
      <c r="IUG82" s="458"/>
      <c r="IUH82" s="458"/>
      <c r="IUI82" s="458"/>
      <c r="IUJ82" s="458"/>
      <c r="IUK82" s="458"/>
      <c r="IUL82" s="458"/>
      <c r="IUM82" s="458"/>
      <c r="IUN82" s="458"/>
      <c r="IUO82" s="458"/>
      <c r="IUP82" s="458"/>
      <c r="IUQ82" s="458"/>
      <c r="IUR82" s="458"/>
      <c r="IUS82" s="458"/>
      <c r="IUT82" s="458"/>
      <c r="IUU82" s="458"/>
      <c r="IUV82" s="458"/>
      <c r="IUW82" s="458"/>
      <c r="IUX82" s="458"/>
      <c r="IUY82" s="458"/>
      <c r="IUZ82" s="458"/>
      <c r="IVA82" s="458"/>
      <c r="IVB82" s="458"/>
      <c r="IVC82" s="458"/>
      <c r="IVD82" s="458"/>
      <c r="IVE82" s="458"/>
      <c r="IVF82" s="458"/>
      <c r="IVG82" s="458"/>
      <c r="IVH82" s="458"/>
      <c r="IVI82" s="458"/>
      <c r="IVJ82" s="458"/>
      <c r="IVK82" s="458"/>
      <c r="IVL82" s="458"/>
      <c r="IVM82" s="458"/>
      <c r="IVN82" s="458"/>
      <c r="IVO82" s="458"/>
      <c r="IVP82" s="458"/>
      <c r="IVQ82" s="458"/>
      <c r="IVR82" s="458"/>
      <c r="IVS82" s="458"/>
      <c r="IVT82" s="458"/>
      <c r="IVU82" s="458"/>
      <c r="IVV82" s="458"/>
      <c r="IVW82" s="458"/>
      <c r="IVX82" s="458"/>
      <c r="IVY82" s="458"/>
      <c r="IVZ82" s="458"/>
      <c r="IWA82" s="458"/>
      <c r="IWB82" s="458"/>
      <c r="IWC82" s="458"/>
      <c r="IWD82" s="458"/>
      <c r="IWE82" s="458"/>
      <c r="IWF82" s="458"/>
      <c r="IWG82" s="458"/>
      <c r="IWH82" s="458"/>
      <c r="IWI82" s="458"/>
      <c r="IWJ82" s="458"/>
      <c r="IWK82" s="458"/>
      <c r="IWL82" s="458"/>
      <c r="IWM82" s="458"/>
      <c r="IWN82" s="458"/>
      <c r="IWO82" s="458"/>
      <c r="IWP82" s="458"/>
      <c r="IWQ82" s="458"/>
      <c r="IWR82" s="458"/>
      <c r="IWS82" s="458"/>
      <c r="IWT82" s="458"/>
      <c r="IWU82" s="458"/>
      <c r="IWV82" s="458"/>
      <c r="IWW82" s="458"/>
      <c r="IWX82" s="458"/>
      <c r="IWY82" s="458"/>
      <c r="IWZ82" s="458"/>
      <c r="IXA82" s="458"/>
      <c r="IXB82" s="458"/>
      <c r="IXC82" s="458"/>
      <c r="IXD82" s="458"/>
      <c r="IXE82" s="458"/>
      <c r="IXF82" s="458"/>
      <c r="IXG82" s="458"/>
      <c r="IXH82" s="458"/>
      <c r="IXI82" s="458"/>
      <c r="IXJ82" s="458"/>
      <c r="IXK82" s="458"/>
      <c r="IXL82" s="458"/>
      <c r="IXM82" s="458"/>
      <c r="IXN82" s="458"/>
      <c r="IXO82" s="458"/>
      <c r="IXP82" s="458"/>
      <c r="IXQ82" s="458"/>
      <c r="IXR82" s="458"/>
      <c r="IXS82" s="458"/>
      <c r="IXT82" s="458"/>
      <c r="IXU82" s="458"/>
      <c r="IXV82" s="458"/>
      <c r="IXW82" s="458"/>
      <c r="IXX82" s="458"/>
      <c r="IXY82" s="458"/>
      <c r="IXZ82" s="458"/>
      <c r="IYA82" s="458"/>
      <c r="IYB82" s="458"/>
      <c r="IYC82" s="458"/>
      <c r="IYD82" s="458"/>
      <c r="IYE82" s="458"/>
      <c r="IYF82" s="458"/>
      <c r="IYG82" s="458"/>
      <c r="IYH82" s="458"/>
      <c r="IYI82" s="458"/>
      <c r="IYJ82" s="458"/>
      <c r="IYK82" s="458"/>
      <c r="IYL82" s="458"/>
      <c r="IYM82" s="458"/>
      <c r="IYN82" s="458"/>
      <c r="IYO82" s="458"/>
      <c r="IYP82" s="458"/>
      <c r="IYQ82" s="458"/>
      <c r="IYR82" s="458"/>
      <c r="IYS82" s="458"/>
      <c r="IYT82" s="458"/>
      <c r="IYU82" s="458"/>
      <c r="IYV82" s="458"/>
      <c r="IYW82" s="458"/>
      <c r="IYX82" s="458"/>
      <c r="IYY82" s="458"/>
      <c r="IYZ82" s="458"/>
      <c r="IZA82" s="458"/>
      <c r="IZB82" s="458"/>
      <c r="IZC82" s="458"/>
      <c r="IZD82" s="458"/>
      <c r="IZE82" s="458"/>
      <c r="IZF82" s="458"/>
      <c r="IZG82" s="458"/>
      <c r="IZH82" s="458"/>
      <c r="IZI82" s="458"/>
      <c r="IZJ82" s="458"/>
      <c r="IZK82" s="458"/>
      <c r="IZL82" s="458"/>
      <c r="IZM82" s="458"/>
      <c r="IZN82" s="458"/>
      <c r="IZO82" s="458"/>
      <c r="IZP82" s="458"/>
      <c r="IZQ82" s="458"/>
      <c r="IZR82" s="458"/>
      <c r="IZS82" s="458"/>
      <c r="IZT82" s="458"/>
      <c r="IZU82" s="458"/>
      <c r="IZV82" s="458"/>
      <c r="IZW82" s="458"/>
      <c r="IZX82" s="458"/>
      <c r="IZY82" s="458"/>
      <c r="IZZ82" s="458"/>
      <c r="JAA82" s="458"/>
      <c r="JAB82" s="458"/>
      <c r="JAC82" s="458"/>
      <c r="JAD82" s="458"/>
      <c r="JAE82" s="458"/>
      <c r="JAF82" s="458"/>
      <c r="JAG82" s="458"/>
      <c r="JAH82" s="458"/>
      <c r="JAI82" s="458"/>
      <c r="JAJ82" s="458"/>
      <c r="JAK82" s="458"/>
      <c r="JAL82" s="458"/>
      <c r="JAM82" s="458"/>
      <c r="JAN82" s="458"/>
      <c r="JAO82" s="458"/>
      <c r="JAP82" s="458"/>
      <c r="JAQ82" s="458"/>
      <c r="JAR82" s="458"/>
      <c r="JAS82" s="458"/>
      <c r="JAT82" s="458"/>
      <c r="JAU82" s="458"/>
      <c r="JAV82" s="458"/>
      <c r="JAW82" s="458"/>
      <c r="JAX82" s="458"/>
      <c r="JAY82" s="458"/>
      <c r="JAZ82" s="458"/>
      <c r="JBA82" s="458"/>
      <c r="JBB82" s="458"/>
      <c r="JBC82" s="458"/>
      <c r="JBD82" s="458"/>
      <c r="JBE82" s="458"/>
      <c r="JBF82" s="458"/>
      <c r="JBG82" s="458"/>
      <c r="JBH82" s="458"/>
      <c r="JBI82" s="458"/>
      <c r="JBJ82" s="458"/>
      <c r="JBK82" s="458"/>
      <c r="JBL82" s="458"/>
      <c r="JBM82" s="458"/>
      <c r="JBN82" s="458"/>
      <c r="JBO82" s="458"/>
      <c r="JBP82" s="458"/>
      <c r="JBQ82" s="458"/>
      <c r="JBR82" s="458"/>
      <c r="JBS82" s="458"/>
      <c r="JBT82" s="458"/>
      <c r="JBU82" s="458"/>
      <c r="JBV82" s="458"/>
      <c r="JBW82" s="458"/>
      <c r="JBX82" s="458"/>
      <c r="JBY82" s="458"/>
      <c r="JBZ82" s="458"/>
      <c r="JCA82" s="458"/>
      <c r="JCB82" s="458"/>
      <c r="JCC82" s="458"/>
      <c r="JCD82" s="458"/>
      <c r="JCE82" s="458"/>
      <c r="JCF82" s="458"/>
      <c r="JCG82" s="458"/>
      <c r="JCH82" s="458"/>
      <c r="JCI82" s="458"/>
      <c r="JCJ82" s="458"/>
      <c r="JCK82" s="458"/>
      <c r="JCL82" s="458"/>
      <c r="JCM82" s="458"/>
      <c r="JCN82" s="458"/>
      <c r="JCO82" s="458"/>
      <c r="JCP82" s="458"/>
      <c r="JCQ82" s="458"/>
      <c r="JCR82" s="458"/>
      <c r="JCS82" s="458"/>
      <c r="JCT82" s="458"/>
      <c r="JCU82" s="458"/>
      <c r="JCV82" s="458"/>
      <c r="JCW82" s="458"/>
      <c r="JCX82" s="458"/>
      <c r="JCY82" s="458"/>
      <c r="JCZ82" s="458"/>
      <c r="JDA82" s="458"/>
      <c r="JDB82" s="458"/>
      <c r="JDC82" s="458"/>
      <c r="JDD82" s="458"/>
      <c r="JDE82" s="458"/>
      <c r="JDF82" s="458"/>
      <c r="JDG82" s="458"/>
      <c r="JDH82" s="458"/>
      <c r="JDI82" s="458"/>
      <c r="JDJ82" s="458"/>
      <c r="JDK82" s="458"/>
      <c r="JDL82" s="458"/>
      <c r="JDM82" s="458"/>
      <c r="JDN82" s="458"/>
      <c r="JDO82" s="458"/>
      <c r="JDP82" s="458"/>
      <c r="JDQ82" s="458"/>
      <c r="JDR82" s="458"/>
      <c r="JDS82" s="458"/>
      <c r="JDT82" s="458"/>
      <c r="JDU82" s="458"/>
      <c r="JDV82" s="458"/>
      <c r="JDW82" s="458"/>
      <c r="JDX82" s="458"/>
      <c r="JDY82" s="458"/>
      <c r="JDZ82" s="458"/>
      <c r="JEA82" s="458"/>
      <c r="JEB82" s="458"/>
      <c r="JEC82" s="458"/>
      <c r="JED82" s="458"/>
      <c r="JEE82" s="458"/>
      <c r="JEF82" s="458"/>
      <c r="JEG82" s="458"/>
      <c r="JEH82" s="458"/>
      <c r="JEI82" s="458"/>
      <c r="JEJ82" s="458"/>
      <c r="JEK82" s="458"/>
      <c r="JEL82" s="458"/>
      <c r="JEM82" s="458"/>
      <c r="JEN82" s="458"/>
      <c r="JEO82" s="458"/>
      <c r="JEP82" s="458"/>
      <c r="JEQ82" s="458"/>
      <c r="JER82" s="458"/>
      <c r="JES82" s="458"/>
      <c r="JET82" s="458"/>
      <c r="JEU82" s="458"/>
      <c r="JEV82" s="458"/>
      <c r="JEW82" s="458"/>
      <c r="JEX82" s="458"/>
      <c r="JEY82" s="458"/>
      <c r="JEZ82" s="458"/>
      <c r="JFA82" s="458"/>
      <c r="JFB82" s="458"/>
      <c r="JFC82" s="458"/>
      <c r="JFD82" s="458"/>
      <c r="JFE82" s="458"/>
      <c r="JFF82" s="458"/>
      <c r="JFG82" s="458"/>
      <c r="JFH82" s="458"/>
      <c r="JFI82" s="458"/>
      <c r="JFJ82" s="458"/>
      <c r="JFK82" s="458"/>
      <c r="JFL82" s="458"/>
      <c r="JFM82" s="458"/>
      <c r="JFN82" s="458"/>
      <c r="JFO82" s="458"/>
      <c r="JFP82" s="458"/>
      <c r="JFQ82" s="458"/>
      <c r="JFR82" s="458"/>
      <c r="JFS82" s="458"/>
      <c r="JFT82" s="458"/>
      <c r="JFU82" s="458"/>
      <c r="JFV82" s="458"/>
      <c r="JFW82" s="458"/>
      <c r="JFX82" s="458"/>
      <c r="JFY82" s="458"/>
      <c r="JFZ82" s="458"/>
      <c r="JGA82" s="458"/>
      <c r="JGB82" s="458"/>
      <c r="JGC82" s="458"/>
      <c r="JGD82" s="458"/>
      <c r="JGE82" s="458"/>
      <c r="JGF82" s="458"/>
      <c r="JGG82" s="458"/>
      <c r="JGH82" s="458"/>
      <c r="JGI82" s="458"/>
      <c r="JGJ82" s="458"/>
      <c r="JGK82" s="458"/>
      <c r="JGL82" s="458"/>
      <c r="JGM82" s="458"/>
      <c r="JGN82" s="458"/>
      <c r="JGO82" s="458"/>
      <c r="JGP82" s="458"/>
      <c r="JGQ82" s="458"/>
      <c r="JGR82" s="458"/>
      <c r="JGS82" s="458"/>
      <c r="JGT82" s="458"/>
      <c r="JGU82" s="458"/>
      <c r="JGV82" s="458"/>
      <c r="JGW82" s="458"/>
      <c r="JGX82" s="458"/>
      <c r="JGY82" s="458"/>
      <c r="JGZ82" s="458"/>
      <c r="JHA82" s="458"/>
      <c r="JHB82" s="458"/>
      <c r="JHC82" s="458"/>
      <c r="JHD82" s="458"/>
      <c r="JHE82" s="458"/>
      <c r="JHF82" s="458"/>
      <c r="JHG82" s="458"/>
      <c r="JHH82" s="458"/>
      <c r="JHI82" s="458"/>
      <c r="JHJ82" s="458"/>
      <c r="JHK82" s="458"/>
      <c r="JHL82" s="458"/>
      <c r="JHM82" s="458"/>
      <c r="JHN82" s="458"/>
      <c r="JHO82" s="458"/>
      <c r="JHP82" s="458"/>
      <c r="JHQ82" s="458"/>
      <c r="JHR82" s="458"/>
      <c r="JHS82" s="458"/>
      <c r="JHT82" s="458"/>
      <c r="JHU82" s="458"/>
      <c r="JHV82" s="458"/>
      <c r="JHW82" s="458"/>
      <c r="JHX82" s="458"/>
      <c r="JHY82" s="458"/>
      <c r="JHZ82" s="458"/>
      <c r="JIA82" s="458"/>
      <c r="JIB82" s="458"/>
      <c r="JIC82" s="458"/>
      <c r="JID82" s="458"/>
      <c r="JIE82" s="458"/>
      <c r="JIF82" s="458"/>
      <c r="JIG82" s="458"/>
      <c r="JIH82" s="458"/>
      <c r="JII82" s="458"/>
      <c r="JIJ82" s="458"/>
      <c r="JIK82" s="458"/>
      <c r="JIL82" s="458"/>
      <c r="JIM82" s="458"/>
      <c r="JIN82" s="458"/>
      <c r="JIO82" s="458"/>
      <c r="JIP82" s="458"/>
      <c r="JIQ82" s="458"/>
      <c r="JIR82" s="458"/>
      <c r="JIS82" s="458"/>
      <c r="JIT82" s="458"/>
      <c r="JIU82" s="458"/>
      <c r="JIV82" s="458"/>
      <c r="JIW82" s="458"/>
      <c r="JIX82" s="458"/>
      <c r="JIY82" s="458"/>
      <c r="JIZ82" s="458"/>
      <c r="JJA82" s="458"/>
      <c r="JJB82" s="458"/>
      <c r="JJC82" s="458"/>
      <c r="JJD82" s="458"/>
      <c r="JJE82" s="458"/>
      <c r="JJF82" s="458"/>
      <c r="JJG82" s="458"/>
      <c r="JJH82" s="458"/>
      <c r="JJI82" s="458"/>
      <c r="JJJ82" s="458"/>
      <c r="JJK82" s="458"/>
      <c r="JJL82" s="458"/>
      <c r="JJM82" s="458"/>
      <c r="JJN82" s="458"/>
      <c r="JJO82" s="458"/>
      <c r="JJP82" s="458"/>
      <c r="JJQ82" s="458"/>
      <c r="JJR82" s="458"/>
      <c r="JJS82" s="458"/>
      <c r="JJT82" s="458"/>
      <c r="JJU82" s="458"/>
      <c r="JJV82" s="458"/>
      <c r="JJW82" s="458"/>
      <c r="JJX82" s="458"/>
      <c r="JJY82" s="458"/>
      <c r="JJZ82" s="458"/>
      <c r="JKA82" s="458"/>
      <c r="JKB82" s="458"/>
      <c r="JKC82" s="458"/>
      <c r="JKD82" s="458"/>
      <c r="JKE82" s="458"/>
      <c r="JKF82" s="458"/>
      <c r="JKG82" s="458"/>
      <c r="JKH82" s="458"/>
      <c r="JKI82" s="458"/>
      <c r="JKJ82" s="458"/>
      <c r="JKK82" s="458"/>
      <c r="JKL82" s="458"/>
      <c r="JKM82" s="458"/>
      <c r="JKN82" s="458"/>
      <c r="JKO82" s="458"/>
      <c r="JKP82" s="458"/>
      <c r="JKQ82" s="458"/>
      <c r="JKR82" s="458"/>
      <c r="JKS82" s="458"/>
      <c r="JKT82" s="458"/>
      <c r="JKU82" s="458"/>
      <c r="JKV82" s="458"/>
      <c r="JKW82" s="458"/>
      <c r="JKX82" s="458"/>
      <c r="JKY82" s="458"/>
      <c r="JKZ82" s="458"/>
      <c r="JLA82" s="458"/>
      <c r="JLB82" s="458"/>
      <c r="JLC82" s="458"/>
      <c r="JLD82" s="458"/>
      <c r="JLE82" s="458"/>
      <c r="JLF82" s="458"/>
      <c r="JLG82" s="458"/>
      <c r="JLH82" s="458"/>
      <c r="JLI82" s="458"/>
      <c r="JLJ82" s="458"/>
      <c r="JLK82" s="458"/>
      <c r="JLL82" s="458"/>
      <c r="JLM82" s="458"/>
      <c r="JLN82" s="458"/>
      <c r="JLO82" s="458"/>
      <c r="JLP82" s="458"/>
      <c r="JLQ82" s="458"/>
      <c r="JLR82" s="458"/>
      <c r="JLS82" s="458"/>
      <c r="JLT82" s="458"/>
      <c r="JLU82" s="458"/>
      <c r="JLV82" s="458"/>
      <c r="JLW82" s="458"/>
      <c r="JLX82" s="458"/>
      <c r="JLY82" s="458"/>
      <c r="JLZ82" s="458"/>
      <c r="JMA82" s="458"/>
      <c r="JMB82" s="458"/>
      <c r="JMC82" s="458"/>
      <c r="JMD82" s="458"/>
      <c r="JME82" s="458"/>
      <c r="JMF82" s="458"/>
      <c r="JMG82" s="458"/>
      <c r="JMH82" s="458"/>
      <c r="JMI82" s="458"/>
      <c r="JMJ82" s="458"/>
      <c r="JMK82" s="458"/>
      <c r="JML82" s="458"/>
      <c r="JMM82" s="458"/>
      <c r="JMN82" s="458"/>
      <c r="JMO82" s="458"/>
      <c r="JMP82" s="458"/>
      <c r="JMQ82" s="458"/>
      <c r="JMR82" s="458"/>
      <c r="JMS82" s="458"/>
      <c r="JMT82" s="458"/>
      <c r="JMU82" s="458"/>
      <c r="JMV82" s="458"/>
      <c r="JMW82" s="458"/>
      <c r="JMX82" s="458"/>
      <c r="JMY82" s="458"/>
      <c r="JMZ82" s="458"/>
      <c r="JNA82" s="458"/>
      <c r="JNB82" s="458"/>
      <c r="JNC82" s="458"/>
      <c r="JND82" s="458"/>
      <c r="JNE82" s="458"/>
      <c r="JNF82" s="458"/>
      <c r="JNG82" s="458"/>
      <c r="JNH82" s="458"/>
      <c r="JNI82" s="458"/>
      <c r="JNJ82" s="458"/>
      <c r="JNK82" s="458"/>
      <c r="JNL82" s="458"/>
      <c r="JNM82" s="458"/>
      <c r="JNN82" s="458"/>
      <c r="JNO82" s="458"/>
      <c r="JNP82" s="458"/>
      <c r="JNQ82" s="458"/>
      <c r="JNR82" s="458"/>
      <c r="JNS82" s="458"/>
      <c r="JNT82" s="458"/>
      <c r="JNU82" s="458"/>
      <c r="JNV82" s="458"/>
      <c r="JNW82" s="458"/>
      <c r="JNX82" s="458"/>
      <c r="JNY82" s="458"/>
      <c r="JNZ82" s="458"/>
      <c r="JOA82" s="458"/>
      <c r="JOB82" s="458"/>
      <c r="JOC82" s="458"/>
      <c r="JOD82" s="458"/>
      <c r="JOE82" s="458"/>
      <c r="JOF82" s="458"/>
      <c r="JOG82" s="458"/>
      <c r="JOH82" s="458"/>
      <c r="JOI82" s="458"/>
      <c r="JOJ82" s="458"/>
      <c r="JOK82" s="458"/>
      <c r="JOL82" s="458"/>
      <c r="JOM82" s="458"/>
      <c r="JON82" s="458"/>
      <c r="JOO82" s="458"/>
      <c r="JOP82" s="458"/>
      <c r="JOQ82" s="458"/>
      <c r="JOR82" s="458"/>
      <c r="JOS82" s="458"/>
      <c r="JOT82" s="458"/>
      <c r="JOU82" s="458"/>
      <c r="JOV82" s="458"/>
      <c r="JOW82" s="458"/>
      <c r="JOX82" s="458"/>
      <c r="JOY82" s="458"/>
      <c r="JOZ82" s="458"/>
      <c r="JPA82" s="458"/>
      <c r="JPB82" s="458"/>
      <c r="JPC82" s="458"/>
      <c r="JPD82" s="458"/>
      <c r="JPE82" s="458"/>
      <c r="JPF82" s="458"/>
      <c r="JPG82" s="458"/>
      <c r="JPH82" s="458"/>
      <c r="JPI82" s="458"/>
      <c r="JPJ82" s="458"/>
      <c r="JPK82" s="458"/>
      <c r="JPL82" s="458"/>
      <c r="JPM82" s="458"/>
      <c r="JPN82" s="458"/>
      <c r="JPO82" s="458"/>
      <c r="JPP82" s="458"/>
      <c r="JPQ82" s="458"/>
      <c r="JPR82" s="458"/>
      <c r="JPS82" s="458"/>
      <c r="JPT82" s="458"/>
      <c r="JPU82" s="458"/>
      <c r="JPV82" s="458"/>
      <c r="JPW82" s="458"/>
      <c r="JPX82" s="458"/>
      <c r="JPY82" s="458"/>
      <c r="JPZ82" s="458"/>
      <c r="JQA82" s="458"/>
      <c r="JQB82" s="458"/>
      <c r="JQC82" s="458"/>
      <c r="JQD82" s="458"/>
      <c r="JQE82" s="458"/>
      <c r="JQF82" s="458"/>
      <c r="JQG82" s="458"/>
      <c r="JQH82" s="458"/>
      <c r="JQI82" s="458"/>
      <c r="JQJ82" s="458"/>
      <c r="JQK82" s="458"/>
      <c r="JQL82" s="458"/>
      <c r="JQM82" s="458"/>
      <c r="JQN82" s="458"/>
      <c r="JQO82" s="458"/>
      <c r="JQP82" s="458"/>
      <c r="JQQ82" s="458"/>
      <c r="JQR82" s="458"/>
      <c r="JQS82" s="458"/>
      <c r="JQT82" s="458"/>
      <c r="JQU82" s="458"/>
      <c r="JQV82" s="458"/>
      <c r="JQW82" s="458"/>
      <c r="JQX82" s="458"/>
      <c r="JQY82" s="458"/>
      <c r="JQZ82" s="458"/>
      <c r="JRA82" s="458"/>
      <c r="JRB82" s="458"/>
      <c r="JRC82" s="458"/>
      <c r="JRD82" s="458"/>
      <c r="JRE82" s="458"/>
      <c r="JRF82" s="458"/>
      <c r="JRG82" s="458"/>
      <c r="JRH82" s="458"/>
      <c r="JRI82" s="458"/>
      <c r="JRJ82" s="458"/>
      <c r="JRK82" s="458"/>
      <c r="JRL82" s="458"/>
      <c r="JRM82" s="458"/>
      <c r="JRN82" s="458"/>
      <c r="JRO82" s="458"/>
      <c r="JRP82" s="458"/>
      <c r="JRQ82" s="458"/>
      <c r="JRR82" s="458"/>
      <c r="JRS82" s="458"/>
      <c r="JRT82" s="458"/>
      <c r="JRU82" s="458"/>
      <c r="JRV82" s="458"/>
      <c r="JRW82" s="458"/>
      <c r="JRX82" s="458"/>
      <c r="JRY82" s="458"/>
      <c r="JRZ82" s="458"/>
      <c r="JSA82" s="458"/>
      <c r="JSB82" s="458"/>
      <c r="JSC82" s="458"/>
      <c r="JSD82" s="458"/>
      <c r="JSE82" s="458"/>
      <c r="JSF82" s="458"/>
      <c r="JSG82" s="458"/>
      <c r="JSH82" s="458"/>
      <c r="JSI82" s="458"/>
      <c r="JSJ82" s="458"/>
      <c r="JSK82" s="458"/>
      <c r="JSL82" s="458"/>
      <c r="JSM82" s="458"/>
      <c r="JSN82" s="458"/>
      <c r="JSO82" s="458"/>
      <c r="JSP82" s="458"/>
      <c r="JSQ82" s="458"/>
      <c r="JSR82" s="458"/>
      <c r="JSS82" s="458"/>
      <c r="JST82" s="458"/>
      <c r="JSU82" s="458"/>
      <c r="JSV82" s="458"/>
      <c r="JSW82" s="458"/>
      <c r="JSX82" s="458"/>
      <c r="JSY82" s="458"/>
      <c r="JSZ82" s="458"/>
      <c r="JTA82" s="458"/>
      <c r="JTB82" s="458"/>
      <c r="JTC82" s="458"/>
      <c r="JTD82" s="458"/>
      <c r="JTE82" s="458"/>
      <c r="JTF82" s="458"/>
      <c r="JTG82" s="458"/>
      <c r="JTH82" s="458"/>
      <c r="JTI82" s="458"/>
      <c r="JTJ82" s="458"/>
      <c r="JTK82" s="458"/>
      <c r="JTL82" s="458"/>
      <c r="JTM82" s="458"/>
      <c r="JTN82" s="458"/>
      <c r="JTO82" s="458"/>
      <c r="JTP82" s="458"/>
      <c r="JTQ82" s="458"/>
      <c r="JTR82" s="458"/>
      <c r="JTS82" s="458"/>
      <c r="JTT82" s="458"/>
      <c r="JTU82" s="458"/>
      <c r="JTV82" s="458"/>
      <c r="JTW82" s="458"/>
      <c r="JTX82" s="458"/>
      <c r="JTY82" s="458"/>
      <c r="JTZ82" s="458"/>
      <c r="JUA82" s="458"/>
      <c r="JUB82" s="458"/>
      <c r="JUC82" s="458"/>
      <c r="JUD82" s="458"/>
      <c r="JUE82" s="458"/>
      <c r="JUF82" s="458"/>
      <c r="JUG82" s="458"/>
      <c r="JUH82" s="458"/>
      <c r="JUI82" s="458"/>
      <c r="JUJ82" s="458"/>
      <c r="JUK82" s="458"/>
      <c r="JUL82" s="458"/>
      <c r="JUM82" s="458"/>
      <c r="JUN82" s="458"/>
      <c r="JUO82" s="458"/>
      <c r="JUP82" s="458"/>
      <c r="JUQ82" s="458"/>
      <c r="JUR82" s="458"/>
      <c r="JUS82" s="458"/>
      <c r="JUT82" s="458"/>
      <c r="JUU82" s="458"/>
      <c r="JUV82" s="458"/>
      <c r="JUW82" s="458"/>
      <c r="JUX82" s="458"/>
      <c r="JUY82" s="458"/>
      <c r="JUZ82" s="458"/>
      <c r="JVA82" s="458"/>
      <c r="JVB82" s="458"/>
      <c r="JVC82" s="458"/>
      <c r="JVD82" s="458"/>
      <c r="JVE82" s="458"/>
      <c r="JVF82" s="458"/>
      <c r="JVG82" s="458"/>
      <c r="JVH82" s="458"/>
      <c r="JVI82" s="458"/>
      <c r="JVJ82" s="458"/>
      <c r="JVK82" s="458"/>
      <c r="JVL82" s="458"/>
      <c r="JVM82" s="458"/>
      <c r="JVN82" s="458"/>
      <c r="JVO82" s="458"/>
      <c r="JVP82" s="458"/>
      <c r="JVQ82" s="458"/>
      <c r="JVR82" s="458"/>
      <c r="JVS82" s="458"/>
      <c r="JVT82" s="458"/>
      <c r="JVU82" s="458"/>
      <c r="JVV82" s="458"/>
      <c r="JVW82" s="458"/>
      <c r="JVX82" s="458"/>
      <c r="JVY82" s="458"/>
      <c r="JVZ82" s="458"/>
      <c r="JWA82" s="458"/>
      <c r="JWB82" s="458"/>
      <c r="JWC82" s="458"/>
      <c r="JWD82" s="458"/>
      <c r="JWE82" s="458"/>
      <c r="JWF82" s="458"/>
      <c r="JWG82" s="458"/>
      <c r="JWH82" s="458"/>
      <c r="JWI82" s="458"/>
      <c r="JWJ82" s="458"/>
      <c r="JWK82" s="458"/>
      <c r="JWL82" s="458"/>
      <c r="JWM82" s="458"/>
      <c r="JWN82" s="458"/>
      <c r="JWO82" s="458"/>
      <c r="JWP82" s="458"/>
      <c r="JWQ82" s="458"/>
      <c r="JWR82" s="458"/>
      <c r="JWS82" s="458"/>
      <c r="JWT82" s="458"/>
      <c r="JWU82" s="458"/>
      <c r="JWV82" s="458"/>
      <c r="JWW82" s="458"/>
      <c r="JWX82" s="458"/>
      <c r="JWY82" s="458"/>
      <c r="JWZ82" s="458"/>
      <c r="JXA82" s="458"/>
      <c r="JXB82" s="458"/>
      <c r="JXC82" s="458"/>
      <c r="JXD82" s="458"/>
      <c r="JXE82" s="458"/>
      <c r="JXF82" s="458"/>
      <c r="JXG82" s="458"/>
      <c r="JXH82" s="458"/>
      <c r="JXI82" s="458"/>
      <c r="JXJ82" s="458"/>
      <c r="JXK82" s="458"/>
      <c r="JXL82" s="458"/>
      <c r="JXM82" s="458"/>
      <c r="JXN82" s="458"/>
      <c r="JXO82" s="458"/>
      <c r="JXP82" s="458"/>
      <c r="JXQ82" s="458"/>
      <c r="JXR82" s="458"/>
      <c r="JXS82" s="458"/>
      <c r="JXT82" s="458"/>
      <c r="JXU82" s="458"/>
      <c r="JXV82" s="458"/>
      <c r="JXW82" s="458"/>
      <c r="JXX82" s="458"/>
      <c r="JXY82" s="458"/>
      <c r="JXZ82" s="458"/>
      <c r="JYA82" s="458"/>
      <c r="JYB82" s="458"/>
      <c r="JYC82" s="458"/>
      <c r="JYD82" s="458"/>
      <c r="JYE82" s="458"/>
      <c r="JYF82" s="458"/>
      <c r="JYG82" s="458"/>
      <c r="JYH82" s="458"/>
      <c r="JYI82" s="458"/>
      <c r="JYJ82" s="458"/>
      <c r="JYK82" s="458"/>
      <c r="JYL82" s="458"/>
      <c r="JYM82" s="458"/>
      <c r="JYN82" s="458"/>
      <c r="JYO82" s="458"/>
      <c r="JYP82" s="458"/>
      <c r="JYQ82" s="458"/>
      <c r="JYR82" s="458"/>
      <c r="JYS82" s="458"/>
      <c r="JYT82" s="458"/>
      <c r="JYU82" s="458"/>
      <c r="JYV82" s="458"/>
      <c r="JYW82" s="458"/>
      <c r="JYX82" s="458"/>
      <c r="JYY82" s="458"/>
      <c r="JYZ82" s="458"/>
      <c r="JZA82" s="458"/>
      <c r="JZB82" s="458"/>
      <c r="JZC82" s="458"/>
      <c r="JZD82" s="458"/>
      <c r="JZE82" s="458"/>
      <c r="JZF82" s="458"/>
      <c r="JZG82" s="458"/>
      <c r="JZH82" s="458"/>
      <c r="JZI82" s="458"/>
      <c r="JZJ82" s="458"/>
      <c r="JZK82" s="458"/>
      <c r="JZL82" s="458"/>
      <c r="JZM82" s="458"/>
      <c r="JZN82" s="458"/>
      <c r="JZO82" s="458"/>
      <c r="JZP82" s="458"/>
      <c r="JZQ82" s="458"/>
      <c r="JZR82" s="458"/>
      <c r="JZS82" s="458"/>
      <c r="JZT82" s="458"/>
      <c r="JZU82" s="458"/>
      <c r="JZV82" s="458"/>
      <c r="JZW82" s="458"/>
      <c r="JZX82" s="458"/>
      <c r="JZY82" s="458"/>
      <c r="JZZ82" s="458"/>
      <c r="KAA82" s="458"/>
      <c r="KAB82" s="458"/>
      <c r="KAC82" s="458"/>
      <c r="KAD82" s="458"/>
      <c r="KAE82" s="458"/>
      <c r="KAF82" s="458"/>
      <c r="KAG82" s="458"/>
      <c r="KAH82" s="458"/>
      <c r="KAI82" s="458"/>
      <c r="KAJ82" s="458"/>
      <c r="KAK82" s="458"/>
      <c r="KAL82" s="458"/>
      <c r="KAM82" s="458"/>
      <c r="KAN82" s="458"/>
      <c r="KAO82" s="458"/>
      <c r="KAP82" s="458"/>
      <c r="KAQ82" s="458"/>
      <c r="KAR82" s="458"/>
      <c r="KAS82" s="458"/>
      <c r="KAT82" s="458"/>
      <c r="KAU82" s="458"/>
      <c r="KAV82" s="458"/>
      <c r="KAW82" s="458"/>
      <c r="KAX82" s="458"/>
      <c r="KAY82" s="458"/>
      <c r="KAZ82" s="458"/>
      <c r="KBA82" s="458"/>
      <c r="KBB82" s="458"/>
      <c r="KBC82" s="458"/>
      <c r="KBD82" s="458"/>
      <c r="KBE82" s="458"/>
      <c r="KBF82" s="458"/>
      <c r="KBG82" s="458"/>
      <c r="KBH82" s="458"/>
      <c r="KBI82" s="458"/>
      <c r="KBJ82" s="458"/>
      <c r="KBK82" s="458"/>
      <c r="KBL82" s="458"/>
      <c r="KBM82" s="458"/>
      <c r="KBN82" s="458"/>
      <c r="KBO82" s="458"/>
      <c r="KBP82" s="458"/>
      <c r="KBQ82" s="458"/>
      <c r="KBR82" s="458"/>
      <c r="KBS82" s="458"/>
      <c r="KBT82" s="458"/>
      <c r="KBU82" s="458"/>
      <c r="KBV82" s="458"/>
      <c r="KBW82" s="458"/>
      <c r="KBX82" s="458"/>
      <c r="KBY82" s="458"/>
      <c r="KBZ82" s="458"/>
      <c r="KCA82" s="458"/>
      <c r="KCB82" s="458"/>
      <c r="KCC82" s="458"/>
      <c r="KCD82" s="458"/>
      <c r="KCE82" s="458"/>
      <c r="KCF82" s="458"/>
      <c r="KCG82" s="458"/>
      <c r="KCH82" s="458"/>
      <c r="KCI82" s="458"/>
      <c r="KCJ82" s="458"/>
      <c r="KCK82" s="458"/>
      <c r="KCL82" s="458"/>
      <c r="KCM82" s="458"/>
      <c r="KCN82" s="458"/>
      <c r="KCO82" s="458"/>
      <c r="KCP82" s="458"/>
      <c r="KCQ82" s="458"/>
      <c r="KCR82" s="458"/>
      <c r="KCS82" s="458"/>
      <c r="KCT82" s="458"/>
      <c r="KCU82" s="458"/>
      <c r="KCV82" s="458"/>
      <c r="KCW82" s="458"/>
      <c r="KCX82" s="458"/>
      <c r="KCY82" s="458"/>
      <c r="KCZ82" s="458"/>
      <c r="KDA82" s="458"/>
      <c r="KDB82" s="458"/>
      <c r="KDC82" s="458"/>
      <c r="KDD82" s="458"/>
      <c r="KDE82" s="458"/>
      <c r="KDF82" s="458"/>
      <c r="KDG82" s="458"/>
      <c r="KDH82" s="458"/>
      <c r="KDI82" s="458"/>
      <c r="KDJ82" s="458"/>
      <c r="KDK82" s="458"/>
      <c r="KDL82" s="458"/>
      <c r="KDM82" s="458"/>
      <c r="KDN82" s="458"/>
      <c r="KDO82" s="458"/>
      <c r="KDP82" s="458"/>
      <c r="KDQ82" s="458"/>
      <c r="KDR82" s="458"/>
      <c r="KDS82" s="458"/>
      <c r="KDT82" s="458"/>
      <c r="KDU82" s="458"/>
      <c r="KDV82" s="458"/>
      <c r="KDW82" s="458"/>
      <c r="KDX82" s="458"/>
      <c r="KDY82" s="458"/>
      <c r="KDZ82" s="458"/>
      <c r="KEA82" s="458"/>
      <c r="KEB82" s="458"/>
      <c r="KEC82" s="458"/>
      <c r="KED82" s="458"/>
      <c r="KEE82" s="458"/>
      <c r="KEF82" s="458"/>
      <c r="KEG82" s="458"/>
      <c r="KEH82" s="458"/>
      <c r="KEI82" s="458"/>
      <c r="KEJ82" s="458"/>
      <c r="KEK82" s="458"/>
      <c r="KEL82" s="458"/>
      <c r="KEM82" s="458"/>
      <c r="KEN82" s="458"/>
      <c r="KEO82" s="458"/>
      <c r="KEP82" s="458"/>
      <c r="KEQ82" s="458"/>
      <c r="KER82" s="458"/>
      <c r="KES82" s="458"/>
      <c r="KET82" s="458"/>
      <c r="KEU82" s="458"/>
      <c r="KEV82" s="458"/>
      <c r="KEW82" s="458"/>
      <c r="KEX82" s="458"/>
      <c r="KEY82" s="458"/>
      <c r="KEZ82" s="458"/>
      <c r="KFA82" s="458"/>
      <c r="KFB82" s="458"/>
      <c r="KFC82" s="458"/>
      <c r="KFD82" s="458"/>
      <c r="KFE82" s="458"/>
      <c r="KFF82" s="458"/>
      <c r="KFG82" s="458"/>
      <c r="KFH82" s="458"/>
      <c r="KFI82" s="458"/>
      <c r="KFJ82" s="458"/>
      <c r="KFK82" s="458"/>
      <c r="KFL82" s="458"/>
      <c r="KFM82" s="458"/>
      <c r="KFN82" s="458"/>
      <c r="KFO82" s="458"/>
      <c r="KFP82" s="458"/>
      <c r="KFQ82" s="458"/>
      <c r="KFR82" s="458"/>
      <c r="KFS82" s="458"/>
      <c r="KFT82" s="458"/>
      <c r="KFU82" s="458"/>
      <c r="KFV82" s="458"/>
      <c r="KFW82" s="458"/>
      <c r="KFX82" s="458"/>
      <c r="KFY82" s="458"/>
      <c r="KFZ82" s="458"/>
      <c r="KGA82" s="458"/>
      <c r="KGB82" s="458"/>
      <c r="KGC82" s="458"/>
      <c r="KGD82" s="458"/>
      <c r="KGE82" s="458"/>
      <c r="KGF82" s="458"/>
      <c r="KGG82" s="458"/>
      <c r="KGH82" s="458"/>
      <c r="KGI82" s="458"/>
      <c r="KGJ82" s="458"/>
      <c r="KGK82" s="458"/>
      <c r="KGL82" s="458"/>
      <c r="KGM82" s="458"/>
      <c r="KGN82" s="458"/>
      <c r="KGO82" s="458"/>
      <c r="KGP82" s="458"/>
      <c r="KGQ82" s="458"/>
      <c r="KGR82" s="458"/>
      <c r="KGS82" s="458"/>
      <c r="KGT82" s="458"/>
      <c r="KGU82" s="458"/>
      <c r="KGV82" s="458"/>
      <c r="KGW82" s="458"/>
      <c r="KGX82" s="458"/>
      <c r="KGY82" s="458"/>
      <c r="KGZ82" s="458"/>
      <c r="KHA82" s="458"/>
      <c r="KHB82" s="458"/>
      <c r="KHC82" s="458"/>
      <c r="KHD82" s="458"/>
      <c r="KHE82" s="458"/>
      <c r="KHF82" s="458"/>
      <c r="KHG82" s="458"/>
      <c r="KHH82" s="458"/>
      <c r="KHI82" s="458"/>
      <c r="KHJ82" s="458"/>
      <c r="KHK82" s="458"/>
      <c r="KHL82" s="458"/>
      <c r="KHM82" s="458"/>
      <c r="KHN82" s="458"/>
      <c r="KHO82" s="458"/>
      <c r="KHP82" s="458"/>
      <c r="KHQ82" s="458"/>
      <c r="KHR82" s="458"/>
      <c r="KHS82" s="458"/>
      <c r="KHT82" s="458"/>
      <c r="KHU82" s="458"/>
      <c r="KHV82" s="458"/>
      <c r="KHW82" s="458"/>
      <c r="KHX82" s="458"/>
      <c r="KHY82" s="458"/>
      <c r="KHZ82" s="458"/>
      <c r="KIA82" s="458"/>
      <c r="KIB82" s="458"/>
      <c r="KIC82" s="458"/>
      <c r="KID82" s="458"/>
      <c r="KIE82" s="458"/>
      <c r="KIF82" s="458"/>
      <c r="KIG82" s="458"/>
      <c r="KIH82" s="458"/>
      <c r="KII82" s="458"/>
      <c r="KIJ82" s="458"/>
      <c r="KIK82" s="458"/>
      <c r="KIL82" s="458"/>
      <c r="KIM82" s="458"/>
      <c r="KIN82" s="458"/>
      <c r="KIO82" s="458"/>
      <c r="KIP82" s="458"/>
      <c r="KIQ82" s="458"/>
      <c r="KIR82" s="458"/>
      <c r="KIS82" s="458"/>
      <c r="KIT82" s="458"/>
      <c r="KIU82" s="458"/>
      <c r="KIV82" s="458"/>
      <c r="KIW82" s="458"/>
      <c r="KIX82" s="458"/>
      <c r="KIY82" s="458"/>
      <c r="KIZ82" s="458"/>
      <c r="KJA82" s="458"/>
      <c r="KJB82" s="458"/>
      <c r="KJC82" s="458"/>
      <c r="KJD82" s="458"/>
      <c r="KJE82" s="458"/>
      <c r="KJF82" s="458"/>
      <c r="KJG82" s="458"/>
      <c r="KJH82" s="458"/>
      <c r="KJI82" s="458"/>
      <c r="KJJ82" s="458"/>
      <c r="KJK82" s="458"/>
      <c r="KJL82" s="458"/>
      <c r="KJM82" s="458"/>
      <c r="KJN82" s="458"/>
      <c r="KJO82" s="458"/>
      <c r="KJP82" s="458"/>
      <c r="KJQ82" s="458"/>
      <c r="KJR82" s="458"/>
      <c r="KJS82" s="458"/>
      <c r="KJT82" s="458"/>
      <c r="KJU82" s="458"/>
      <c r="KJV82" s="458"/>
      <c r="KJW82" s="458"/>
      <c r="KJX82" s="458"/>
      <c r="KJY82" s="458"/>
      <c r="KJZ82" s="458"/>
      <c r="KKA82" s="458"/>
      <c r="KKB82" s="458"/>
      <c r="KKC82" s="458"/>
      <c r="KKD82" s="458"/>
      <c r="KKE82" s="458"/>
      <c r="KKF82" s="458"/>
      <c r="KKG82" s="458"/>
      <c r="KKH82" s="458"/>
      <c r="KKI82" s="458"/>
      <c r="KKJ82" s="458"/>
      <c r="KKK82" s="458"/>
      <c r="KKL82" s="458"/>
      <c r="KKM82" s="458"/>
      <c r="KKN82" s="458"/>
      <c r="KKO82" s="458"/>
      <c r="KKP82" s="458"/>
      <c r="KKQ82" s="458"/>
      <c r="KKR82" s="458"/>
      <c r="KKS82" s="458"/>
      <c r="KKT82" s="458"/>
      <c r="KKU82" s="458"/>
      <c r="KKV82" s="458"/>
      <c r="KKW82" s="458"/>
      <c r="KKX82" s="458"/>
      <c r="KKY82" s="458"/>
      <c r="KKZ82" s="458"/>
      <c r="KLA82" s="458"/>
      <c r="KLB82" s="458"/>
      <c r="KLC82" s="458"/>
      <c r="KLD82" s="458"/>
      <c r="KLE82" s="458"/>
      <c r="KLF82" s="458"/>
      <c r="KLG82" s="458"/>
      <c r="KLH82" s="458"/>
      <c r="KLI82" s="458"/>
      <c r="KLJ82" s="458"/>
      <c r="KLK82" s="458"/>
      <c r="KLL82" s="458"/>
      <c r="KLM82" s="458"/>
      <c r="KLN82" s="458"/>
      <c r="KLO82" s="458"/>
      <c r="KLP82" s="458"/>
      <c r="KLQ82" s="458"/>
      <c r="KLR82" s="458"/>
      <c r="KLS82" s="458"/>
      <c r="KLT82" s="458"/>
      <c r="KLU82" s="458"/>
      <c r="KLV82" s="458"/>
      <c r="KLW82" s="458"/>
      <c r="KLX82" s="458"/>
      <c r="KLY82" s="458"/>
      <c r="KLZ82" s="458"/>
      <c r="KMA82" s="458"/>
      <c r="KMB82" s="458"/>
      <c r="KMC82" s="458"/>
      <c r="KMD82" s="458"/>
      <c r="KME82" s="458"/>
      <c r="KMF82" s="458"/>
      <c r="KMG82" s="458"/>
      <c r="KMH82" s="458"/>
      <c r="KMI82" s="458"/>
      <c r="KMJ82" s="458"/>
      <c r="KMK82" s="458"/>
      <c r="KML82" s="458"/>
      <c r="KMM82" s="458"/>
      <c r="KMN82" s="458"/>
      <c r="KMO82" s="458"/>
      <c r="KMP82" s="458"/>
      <c r="KMQ82" s="458"/>
      <c r="KMR82" s="458"/>
      <c r="KMS82" s="458"/>
      <c r="KMT82" s="458"/>
      <c r="KMU82" s="458"/>
      <c r="KMV82" s="458"/>
      <c r="KMW82" s="458"/>
      <c r="KMX82" s="458"/>
      <c r="KMY82" s="458"/>
      <c r="KMZ82" s="458"/>
      <c r="KNA82" s="458"/>
      <c r="KNB82" s="458"/>
      <c r="KNC82" s="458"/>
      <c r="KND82" s="458"/>
      <c r="KNE82" s="458"/>
      <c r="KNF82" s="458"/>
      <c r="KNG82" s="458"/>
      <c r="KNH82" s="458"/>
      <c r="KNI82" s="458"/>
      <c r="KNJ82" s="458"/>
      <c r="KNK82" s="458"/>
      <c r="KNL82" s="458"/>
      <c r="KNM82" s="458"/>
      <c r="KNN82" s="458"/>
      <c r="KNO82" s="458"/>
      <c r="KNP82" s="458"/>
      <c r="KNQ82" s="458"/>
      <c r="KNR82" s="458"/>
      <c r="KNS82" s="458"/>
      <c r="KNT82" s="458"/>
      <c r="KNU82" s="458"/>
      <c r="KNV82" s="458"/>
      <c r="KNW82" s="458"/>
      <c r="KNX82" s="458"/>
      <c r="KNY82" s="458"/>
      <c r="KNZ82" s="458"/>
      <c r="KOA82" s="458"/>
      <c r="KOB82" s="458"/>
      <c r="KOC82" s="458"/>
      <c r="KOD82" s="458"/>
      <c r="KOE82" s="458"/>
      <c r="KOF82" s="458"/>
      <c r="KOG82" s="458"/>
      <c r="KOH82" s="458"/>
      <c r="KOI82" s="458"/>
      <c r="KOJ82" s="458"/>
      <c r="KOK82" s="458"/>
      <c r="KOL82" s="458"/>
      <c r="KOM82" s="458"/>
      <c r="KON82" s="458"/>
      <c r="KOO82" s="458"/>
      <c r="KOP82" s="458"/>
      <c r="KOQ82" s="458"/>
      <c r="KOR82" s="458"/>
      <c r="KOS82" s="458"/>
      <c r="KOT82" s="458"/>
      <c r="KOU82" s="458"/>
      <c r="KOV82" s="458"/>
      <c r="KOW82" s="458"/>
      <c r="KOX82" s="458"/>
      <c r="KOY82" s="458"/>
      <c r="KOZ82" s="458"/>
      <c r="KPA82" s="458"/>
      <c r="KPB82" s="458"/>
      <c r="KPC82" s="458"/>
      <c r="KPD82" s="458"/>
      <c r="KPE82" s="458"/>
      <c r="KPF82" s="458"/>
      <c r="KPG82" s="458"/>
      <c r="KPH82" s="458"/>
      <c r="KPI82" s="458"/>
      <c r="KPJ82" s="458"/>
      <c r="KPK82" s="458"/>
      <c r="KPL82" s="458"/>
      <c r="KPM82" s="458"/>
      <c r="KPN82" s="458"/>
      <c r="KPO82" s="458"/>
      <c r="KPP82" s="458"/>
      <c r="KPQ82" s="458"/>
      <c r="KPR82" s="458"/>
      <c r="KPS82" s="458"/>
      <c r="KPT82" s="458"/>
      <c r="KPU82" s="458"/>
      <c r="KPV82" s="458"/>
      <c r="KPW82" s="458"/>
      <c r="KPX82" s="458"/>
      <c r="KPY82" s="458"/>
      <c r="KPZ82" s="458"/>
      <c r="KQA82" s="458"/>
      <c r="KQB82" s="458"/>
      <c r="KQC82" s="458"/>
      <c r="KQD82" s="458"/>
      <c r="KQE82" s="458"/>
      <c r="KQF82" s="458"/>
      <c r="KQG82" s="458"/>
      <c r="KQH82" s="458"/>
      <c r="KQI82" s="458"/>
      <c r="KQJ82" s="458"/>
      <c r="KQK82" s="458"/>
      <c r="KQL82" s="458"/>
      <c r="KQM82" s="458"/>
      <c r="KQN82" s="458"/>
      <c r="KQO82" s="458"/>
      <c r="KQP82" s="458"/>
      <c r="KQQ82" s="458"/>
      <c r="KQR82" s="458"/>
      <c r="KQS82" s="458"/>
      <c r="KQT82" s="458"/>
      <c r="KQU82" s="458"/>
      <c r="KQV82" s="458"/>
      <c r="KQW82" s="458"/>
      <c r="KQX82" s="458"/>
      <c r="KQY82" s="458"/>
      <c r="KQZ82" s="458"/>
      <c r="KRA82" s="458"/>
      <c r="KRB82" s="458"/>
      <c r="KRC82" s="458"/>
      <c r="KRD82" s="458"/>
      <c r="KRE82" s="458"/>
      <c r="KRF82" s="458"/>
      <c r="KRG82" s="458"/>
      <c r="KRH82" s="458"/>
      <c r="KRI82" s="458"/>
      <c r="KRJ82" s="458"/>
      <c r="KRK82" s="458"/>
      <c r="KRL82" s="458"/>
      <c r="KRM82" s="458"/>
      <c r="KRN82" s="458"/>
      <c r="KRO82" s="458"/>
      <c r="KRP82" s="458"/>
      <c r="KRQ82" s="458"/>
      <c r="KRR82" s="458"/>
      <c r="KRS82" s="458"/>
      <c r="KRT82" s="458"/>
      <c r="KRU82" s="458"/>
      <c r="KRV82" s="458"/>
      <c r="KRW82" s="458"/>
      <c r="KRX82" s="458"/>
      <c r="KRY82" s="458"/>
      <c r="KRZ82" s="458"/>
      <c r="KSA82" s="458"/>
      <c r="KSB82" s="458"/>
      <c r="KSC82" s="458"/>
      <c r="KSD82" s="458"/>
      <c r="KSE82" s="458"/>
      <c r="KSF82" s="458"/>
      <c r="KSG82" s="458"/>
      <c r="KSH82" s="458"/>
      <c r="KSI82" s="458"/>
      <c r="KSJ82" s="458"/>
      <c r="KSK82" s="458"/>
      <c r="KSL82" s="458"/>
      <c r="KSM82" s="458"/>
      <c r="KSN82" s="458"/>
      <c r="KSO82" s="458"/>
      <c r="KSP82" s="458"/>
      <c r="KSQ82" s="458"/>
      <c r="KSR82" s="458"/>
      <c r="KSS82" s="458"/>
      <c r="KST82" s="458"/>
      <c r="KSU82" s="458"/>
      <c r="KSV82" s="458"/>
      <c r="KSW82" s="458"/>
      <c r="KSX82" s="458"/>
      <c r="KSY82" s="458"/>
      <c r="KSZ82" s="458"/>
      <c r="KTA82" s="458"/>
      <c r="KTB82" s="458"/>
      <c r="KTC82" s="458"/>
      <c r="KTD82" s="458"/>
      <c r="KTE82" s="458"/>
      <c r="KTF82" s="458"/>
      <c r="KTG82" s="458"/>
      <c r="KTH82" s="458"/>
      <c r="KTI82" s="458"/>
      <c r="KTJ82" s="458"/>
      <c r="KTK82" s="458"/>
      <c r="KTL82" s="458"/>
      <c r="KTM82" s="458"/>
      <c r="KTN82" s="458"/>
      <c r="KTO82" s="458"/>
      <c r="KTP82" s="458"/>
      <c r="KTQ82" s="458"/>
      <c r="KTR82" s="458"/>
      <c r="KTS82" s="458"/>
      <c r="KTT82" s="458"/>
      <c r="KTU82" s="458"/>
      <c r="KTV82" s="458"/>
      <c r="KTW82" s="458"/>
      <c r="KTX82" s="458"/>
      <c r="KTY82" s="458"/>
      <c r="KTZ82" s="458"/>
      <c r="KUA82" s="458"/>
      <c r="KUB82" s="458"/>
      <c r="KUC82" s="458"/>
      <c r="KUD82" s="458"/>
      <c r="KUE82" s="458"/>
      <c r="KUF82" s="458"/>
      <c r="KUG82" s="458"/>
      <c r="KUH82" s="458"/>
      <c r="KUI82" s="458"/>
      <c r="KUJ82" s="458"/>
      <c r="KUK82" s="458"/>
      <c r="KUL82" s="458"/>
      <c r="KUM82" s="458"/>
      <c r="KUN82" s="458"/>
      <c r="KUO82" s="458"/>
      <c r="KUP82" s="458"/>
      <c r="KUQ82" s="458"/>
      <c r="KUR82" s="458"/>
      <c r="KUS82" s="458"/>
      <c r="KUT82" s="458"/>
      <c r="KUU82" s="458"/>
      <c r="KUV82" s="458"/>
      <c r="KUW82" s="458"/>
      <c r="KUX82" s="458"/>
      <c r="KUY82" s="458"/>
      <c r="KUZ82" s="458"/>
      <c r="KVA82" s="458"/>
      <c r="KVB82" s="458"/>
      <c r="KVC82" s="458"/>
      <c r="KVD82" s="458"/>
      <c r="KVE82" s="458"/>
      <c r="KVF82" s="458"/>
      <c r="KVG82" s="458"/>
      <c r="KVH82" s="458"/>
      <c r="KVI82" s="458"/>
      <c r="KVJ82" s="458"/>
      <c r="KVK82" s="458"/>
      <c r="KVL82" s="458"/>
      <c r="KVM82" s="458"/>
      <c r="KVN82" s="458"/>
      <c r="KVO82" s="458"/>
      <c r="KVP82" s="458"/>
      <c r="KVQ82" s="458"/>
      <c r="KVR82" s="458"/>
      <c r="KVS82" s="458"/>
      <c r="KVT82" s="458"/>
      <c r="KVU82" s="458"/>
      <c r="KVV82" s="458"/>
      <c r="KVW82" s="458"/>
      <c r="KVX82" s="458"/>
      <c r="KVY82" s="458"/>
      <c r="KVZ82" s="458"/>
      <c r="KWA82" s="458"/>
      <c r="KWB82" s="458"/>
      <c r="KWC82" s="458"/>
      <c r="KWD82" s="458"/>
      <c r="KWE82" s="458"/>
      <c r="KWF82" s="458"/>
      <c r="KWG82" s="458"/>
      <c r="KWH82" s="458"/>
      <c r="KWI82" s="458"/>
      <c r="KWJ82" s="458"/>
      <c r="KWK82" s="458"/>
      <c r="KWL82" s="458"/>
      <c r="KWM82" s="458"/>
      <c r="KWN82" s="458"/>
      <c r="KWO82" s="458"/>
      <c r="KWP82" s="458"/>
      <c r="KWQ82" s="458"/>
      <c r="KWR82" s="458"/>
      <c r="KWS82" s="458"/>
      <c r="KWT82" s="458"/>
      <c r="KWU82" s="458"/>
      <c r="KWV82" s="458"/>
      <c r="KWW82" s="458"/>
      <c r="KWX82" s="458"/>
      <c r="KWY82" s="458"/>
      <c r="KWZ82" s="458"/>
      <c r="KXA82" s="458"/>
      <c r="KXB82" s="458"/>
      <c r="KXC82" s="458"/>
      <c r="KXD82" s="458"/>
      <c r="KXE82" s="458"/>
      <c r="KXF82" s="458"/>
      <c r="KXG82" s="458"/>
      <c r="KXH82" s="458"/>
      <c r="KXI82" s="458"/>
      <c r="KXJ82" s="458"/>
      <c r="KXK82" s="458"/>
      <c r="KXL82" s="458"/>
      <c r="KXM82" s="458"/>
      <c r="KXN82" s="458"/>
      <c r="KXO82" s="458"/>
      <c r="KXP82" s="458"/>
      <c r="KXQ82" s="458"/>
      <c r="KXR82" s="458"/>
      <c r="KXS82" s="458"/>
      <c r="KXT82" s="458"/>
      <c r="KXU82" s="458"/>
      <c r="KXV82" s="458"/>
      <c r="KXW82" s="458"/>
      <c r="KXX82" s="458"/>
      <c r="KXY82" s="458"/>
      <c r="KXZ82" s="458"/>
      <c r="KYA82" s="458"/>
      <c r="KYB82" s="458"/>
      <c r="KYC82" s="458"/>
      <c r="KYD82" s="458"/>
      <c r="KYE82" s="458"/>
      <c r="KYF82" s="458"/>
      <c r="KYG82" s="458"/>
      <c r="KYH82" s="458"/>
      <c r="KYI82" s="458"/>
      <c r="KYJ82" s="458"/>
      <c r="KYK82" s="458"/>
      <c r="KYL82" s="458"/>
      <c r="KYM82" s="458"/>
      <c r="KYN82" s="458"/>
      <c r="KYO82" s="458"/>
      <c r="KYP82" s="458"/>
      <c r="KYQ82" s="458"/>
      <c r="KYR82" s="458"/>
      <c r="KYS82" s="458"/>
      <c r="KYT82" s="458"/>
      <c r="KYU82" s="458"/>
      <c r="KYV82" s="458"/>
      <c r="KYW82" s="458"/>
      <c r="KYX82" s="458"/>
      <c r="KYY82" s="458"/>
      <c r="KYZ82" s="458"/>
      <c r="KZA82" s="458"/>
      <c r="KZB82" s="458"/>
      <c r="KZC82" s="458"/>
      <c r="KZD82" s="458"/>
      <c r="KZE82" s="458"/>
      <c r="KZF82" s="458"/>
      <c r="KZG82" s="458"/>
      <c r="KZH82" s="458"/>
      <c r="KZI82" s="458"/>
      <c r="KZJ82" s="458"/>
      <c r="KZK82" s="458"/>
      <c r="KZL82" s="458"/>
      <c r="KZM82" s="458"/>
      <c r="KZN82" s="458"/>
      <c r="KZO82" s="458"/>
      <c r="KZP82" s="458"/>
      <c r="KZQ82" s="458"/>
      <c r="KZR82" s="458"/>
      <c r="KZS82" s="458"/>
      <c r="KZT82" s="458"/>
      <c r="KZU82" s="458"/>
      <c r="KZV82" s="458"/>
      <c r="KZW82" s="458"/>
      <c r="KZX82" s="458"/>
      <c r="KZY82" s="458"/>
      <c r="KZZ82" s="458"/>
      <c r="LAA82" s="458"/>
      <c r="LAB82" s="458"/>
      <c r="LAC82" s="458"/>
      <c r="LAD82" s="458"/>
      <c r="LAE82" s="458"/>
      <c r="LAF82" s="458"/>
      <c r="LAG82" s="458"/>
      <c r="LAH82" s="458"/>
      <c r="LAI82" s="458"/>
      <c r="LAJ82" s="458"/>
      <c r="LAK82" s="458"/>
      <c r="LAL82" s="458"/>
      <c r="LAM82" s="458"/>
      <c r="LAN82" s="458"/>
      <c r="LAO82" s="458"/>
      <c r="LAP82" s="458"/>
      <c r="LAQ82" s="458"/>
      <c r="LAR82" s="458"/>
      <c r="LAS82" s="458"/>
      <c r="LAT82" s="458"/>
      <c r="LAU82" s="458"/>
      <c r="LAV82" s="458"/>
      <c r="LAW82" s="458"/>
      <c r="LAX82" s="458"/>
      <c r="LAY82" s="458"/>
      <c r="LAZ82" s="458"/>
      <c r="LBA82" s="458"/>
      <c r="LBB82" s="458"/>
      <c r="LBC82" s="458"/>
      <c r="LBD82" s="458"/>
      <c r="LBE82" s="458"/>
      <c r="LBF82" s="458"/>
      <c r="LBG82" s="458"/>
      <c r="LBH82" s="458"/>
      <c r="LBI82" s="458"/>
      <c r="LBJ82" s="458"/>
      <c r="LBK82" s="458"/>
      <c r="LBL82" s="458"/>
      <c r="LBM82" s="458"/>
      <c r="LBN82" s="458"/>
      <c r="LBO82" s="458"/>
      <c r="LBP82" s="458"/>
      <c r="LBQ82" s="458"/>
      <c r="LBR82" s="458"/>
      <c r="LBS82" s="458"/>
      <c r="LBT82" s="458"/>
      <c r="LBU82" s="458"/>
      <c r="LBV82" s="458"/>
      <c r="LBW82" s="458"/>
      <c r="LBX82" s="458"/>
      <c r="LBY82" s="458"/>
      <c r="LBZ82" s="458"/>
      <c r="LCA82" s="458"/>
      <c r="LCB82" s="458"/>
      <c r="LCC82" s="458"/>
      <c r="LCD82" s="458"/>
      <c r="LCE82" s="458"/>
      <c r="LCF82" s="458"/>
      <c r="LCG82" s="458"/>
      <c r="LCH82" s="458"/>
      <c r="LCI82" s="458"/>
      <c r="LCJ82" s="458"/>
      <c r="LCK82" s="458"/>
      <c r="LCL82" s="458"/>
      <c r="LCM82" s="458"/>
      <c r="LCN82" s="458"/>
      <c r="LCO82" s="458"/>
      <c r="LCP82" s="458"/>
      <c r="LCQ82" s="458"/>
      <c r="LCR82" s="458"/>
      <c r="LCS82" s="458"/>
      <c r="LCT82" s="458"/>
      <c r="LCU82" s="458"/>
      <c r="LCV82" s="458"/>
      <c r="LCW82" s="458"/>
      <c r="LCX82" s="458"/>
      <c r="LCY82" s="458"/>
      <c r="LCZ82" s="458"/>
      <c r="LDA82" s="458"/>
      <c r="LDB82" s="458"/>
      <c r="LDC82" s="458"/>
      <c r="LDD82" s="458"/>
      <c r="LDE82" s="458"/>
      <c r="LDF82" s="458"/>
      <c r="LDG82" s="458"/>
      <c r="LDH82" s="458"/>
      <c r="LDI82" s="458"/>
      <c r="LDJ82" s="458"/>
      <c r="LDK82" s="458"/>
      <c r="LDL82" s="458"/>
      <c r="LDM82" s="458"/>
      <c r="LDN82" s="458"/>
      <c r="LDO82" s="458"/>
      <c r="LDP82" s="458"/>
      <c r="LDQ82" s="458"/>
      <c r="LDR82" s="458"/>
      <c r="LDS82" s="458"/>
      <c r="LDT82" s="458"/>
      <c r="LDU82" s="458"/>
      <c r="LDV82" s="458"/>
      <c r="LDW82" s="458"/>
      <c r="LDX82" s="458"/>
      <c r="LDY82" s="458"/>
      <c r="LDZ82" s="458"/>
      <c r="LEA82" s="458"/>
      <c r="LEB82" s="458"/>
      <c r="LEC82" s="458"/>
      <c r="LED82" s="458"/>
      <c r="LEE82" s="458"/>
      <c r="LEF82" s="458"/>
      <c r="LEG82" s="458"/>
      <c r="LEH82" s="458"/>
      <c r="LEI82" s="458"/>
      <c r="LEJ82" s="458"/>
      <c r="LEK82" s="458"/>
      <c r="LEL82" s="458"/>
      <c r="LEM82" s="458"/>
      <c r="LEN82" s="458"/>
      <c r="LEO82" s="458"/>
      <c r="LEP82" s="458"/>
      <c r="LEQ82" s="458"/>
      <c r="LER82" s="458"/>
      <c r="LES82" s="458"/>
      <c r="LET82" s="458"/>
      <c r="LEU82" s="458"/>
      <c r="LEV82" s="458"/>
      <c r="LEW82" s="458"/>
      <c r="LEX82" s="458"/>
      <c r="LEY82" s="458"/>
      <c r="LEZ82" s="458"/>
      <c r="LFA82" s="458"/>
      <c r="LFB82" s="458"/>
      <c r="LFC82" s="458"/>
      <c r="LFD82" s="458"/>
      <c r="LFE82" s="458"/>
      <c r="LFF82" s="458"/>
      <c r="LFG82" s="458"/>
      <c r="LFH82" s="458"/>
      <c r="LFI82" s="458"/>
      <c r="LFJ82" s="458"/>
      <c r="LFK82" s="458"/>
      <c r="LFL82" s="458"/>
      <c r="LFM82" s="458"/>
      <c r="LFN82" s="458"/>
      <c r="LFO82" s="458"/>
      <c r="LFP82" s="458"/>
      <c r="LFQ82" s="458"/>
      <c r="LFR82" s="458"/>
      <c r="LFS82" s="458"/>
      <c r="LFT82" s="458"/>
      <c r="LFU82" s="458"/>
      <c r="LFV82" s="458"/>
      <c r="LFW82" s="458"/>
      <c r="LFX82" s="458"/>
      <c r="LFY82" s="458"/>
      <c r="LFZ82" s="458"/>
      <c r="LGA82" s="458"/>
      <c r="LGB82" s="458"/>
      <c r="LGC82" s="458"/>
      <c r="LGD82" s="458"/>
      <c r="LGE82" s="458"/>
      <c r="LGF82" s="458"/>
      <c r="LGG82" s="458"/>
      <c r="LGH82" s="458"/>
      <c r="LGI82" s="458"/>
      <c r="LGJ82" s="458"/>
      <c r="LGK82" s="458"/>
      <c r="LGL82" s="458"/>
      <c r="LGM82" s="458"/>
      <c r="LGN82" s="458"/>
      <c r="LGO82" s="458"/>
      <c r="LGP82" s="458"/>
      <c r="LGQ82" s="458"/>
      <c r="LGR82" s="458"/>
      <c r="LGS82" s="458"/>
      <c r="LGT82" s="458"/>
      <c r="LGU82" s="458"/>
      <c r="LGV82" s="458"/>
      <c r="LGW82" s="458"/>
      <c r="LGX82" s="458"/>
      <c r="LGY82" s="458"/>
      <c r="LGZ82" s="458"/>
      <c r="LHA82" s="458"/>
      <c r="LHB82" s="458"/>
      <c r="LHC82" s="458"/>
      <c r="LHD82" s="458"/>
      <c r="LHE82" s="458"/>
      <c r="LHF82" s="458"/>
      <c r="LHG82" s="458"/>
      <c r="LHH82" s="458"/>
      <c r="LHI82" s="458"/>
      <c r="LHJ82" s="458"/>
      <c r="LHK82" s="458"/>
      <c r="LHL82" s="458"/>
      <c r="LHM82" s="458"/>
      <c r="LHN82" s="458"/>
      <c r="LHO82" s="458"/>
      <c r="LHP82" s="458"/>
      <c r="LHQ82" s="458"/>
      <c r="LHR82" s="458"/>
      <c r="LHS82" s="458"/>
      <c r="LHT82" s="458"/>
      <c r="LHU82" s="458"/>
      <c r="LHV82" s="458"/>
      <c r="LHW82" s="458"/>
      <c r="LHX82" s="458"/>
      <c r="LHY82" s="458"/>
      <c r="LHZ82" s="458"/>
      <c r="LIA82" s="458"/>
      <c r="LIB82" s="458"/>
      <c r="LIC82" s="458"/>
      <c r="LID82" s="458"/>
      <c r="LIE82" s="458"/>
      <c r="LIF82" s="458"/>
      <c r="LIG82" s="458"/>
      <c r="LIH82" s="458"/>
      <c r="LII82" s="458"/>
      <c r="LIJ82" s="458"/>
      <c r="LIK82" s="458"/>
      <c r="LIL82" s="458"/>
      <c r="LIM82" s="458"/>
      <c r="LIN82" s="458"/>
      <c r="LIO82" s="458"/>
      <c r="LIP82" s="458"/>
      <c r="LIQ82" s="458"/>
      <c r="LIR82" s="458"/>
      <c r="LIS82" s="458"/>
      <c r="LIT82" s="458"/>
      <c r="LIU82" s="458"/>
      <c r="LIV82" s="458"/>
      <c r="LIW82" s="458"/>
      <c r="LIX82" s="458"/>
      <c r="LIY82" s="458"/>
      <c r="LIZ82" s="458"/>
      <c r="LJA82" s="458"/>
      <c r="LJB82" s="458"/>
      <c r="LJC82" s="458"/>
      <c r="LJD82" s="458"/>
      <c r="LJE82" s="458"/>
      <c r="LJF82" s="458"/>
      <c r="LJG82" s="458"/>
      <c r="LJH82" s="458"/>
      <c r="LJI82" s="458"/>
      <c r="LJJ82" s="458"/>
      <c r="LJK82" s="458"/>
      <c r="LJL82" s="458"/>
      <c r="LJM82" s="458"/>
      <c r="LJN82" s="458"/>
      <c r="LJO82" s="458"/>
      <c r="LJP82" s="458"/>
      <c r="LJQ82" s="458"/>
      <c r="LJR82" s="458"/>
      <c r="LJS82" s="458"/>
      <c r="LJT82" s="458"/>
      <c r="LJU82" s="458"/>
      <c r="LJV82" s="458"/>
      <c r="LJW82" s="458"/>
      <c r="LJX82" s="458"/>
      <c r="LJY82" s="458"/>
      <c r="LJZ82" s="458"/>
      <c r="LKA82" s="458"/>
      <c r="LKB82" s="458"/>
      <c r="LKC82" s="458"/>
      <c r="LKD82" s="458"/>
      <c r="LKE82" s="458"/>
      <c r="LKF82" s="458"/>
      <c r="LKG82" s="458"/>
      <c r="LKH82" s="458"/>
      <c r="LKI82" s="458"/>
      <c r="LKJ82" s="458"/>
      <c r="LKK82" s="458"/>
      <c r="LKL82" s="458"/>
      <c r="LKM82" s="458"/>
      <c r="LKN82" s="458"/>
      <c r="LKO82" s="458"/>
      <c r="LKP82" s="458"/>
      <c r="LKQ82" s="458"/>
      <c r="LKR82" s="458"/>
      <c r="LKS82" s="458"/>
      <c r="LKT82" s="458"/>
      <c r="LKU82" s="458"/>
      <c r="LKV82" s="458"/>
      <c r="LKW82" s="458"/>
      <c r="LKX82" s="458"/>
      <c r="LKY82" s="458"/>
      <c r="LKZ82" s="458"/>
      <c r="LLA82" s="458"/>
      <c r="LLB82" s="458"/>
      <c r="LLC82" s="458"/>
      <c r="LLD82" s="458"/>
      <c r="LLE82" s="458"/>
      <c r="LLF82" s="458"/>
      <c r="LLG82" s="458"/>
      <c r="LLH82" s="458"/>
      <c r="LLI82" s="458"/>
      <c r="LLJ82" s="458"/>
      <c r="LLK82" s="458"/>
      <c r="LLL82" s="458"/>
      <c r="LLM82" s="458"/>
      <c r="LLN82" s="458"/>
      <c r="LLO82" s="458"/>
      <c r="LLP82" s="458"/>
      <c r="LLQ82" s="458"/>
      <c r="LLR82" s="458"/>
      <c r="LLS82" s="458"/>
      <c r="LLT82" s="458"/>
      <c r="LLU82" s="458"/>
      <c r="LLV82" s="458"/>
      <c r="LLW82" s="458"/>
      <c r="LLX82" s="458"/>
      <c r="LLY82" s="458"/>
      <c r="LLZ82" s="458"/>
      <c r="LMA82" s="458"/>
      <c r="LMB82" s="458"/>
      <c r="LMC82" s="458"/>
      <c r="LMD82" s="458"/>
      <c r="LME82" s="458"/>
      <c r="LMF82" s="458"/>
      <c r="LMG82" s="458"/>
      <c r="LMH82" s="458"/>
      <c r="LMI82" s="458"/>
      <c r="LMJ82" s="458"/>
      <c r="LMK82" s="458"/>
      <c r="LML82" s="458"/>
      <c r="LMM82" s="458"/>
      <c r="LMN82" s="458"/>
      <c r="LMO82" s="458"/>
      <c r="LMP82" s="458"/>
      <c r="LMQ82" s="458"/>
      <c r="LMR82" s="458"/>
      <c r="LMS82" s="458"/>
      <c r="LMT82" s="458"/>
      <c r="LMU82" s="458"/>
      <c r="LMV82" s="458"/>
      <c r="LMW82" s="458"/>
      <c r="LMX82" s="458"/>
      <c r="LMY82" s="458"/>
      <c r="LMZ82" s="458"/>
      <c r="LNA82" s="458"/>
      <c r="LNB82" s="458"/>
      <c r="LNC82" s="458"/>
      <c r="LND82" s="458"/>
      <c r="LNE82" s="458"/>
      <c r="LNF82" s="458"/>
      <c r="LNG82" s="458"/>
      <c r="LNH82" s="458"/>
      <c r="LNI82" s="458"/>
      <c r="LNJ82" s="458"/>
      <c r="LNK82" s="458"/>
      <c r="LNL82" s="458"/>
      <c r="LNM82" s="458"/>
      <c r="LNN82" s="458"/>
      <c r="LNO82" s="458"/>
      <c r="LNP82" s="458"/>
      <c r="LNQ82" s="458"/>
      <c r="LNR82" s="458"/>
      <c r="LNS82" s="458"/>
      <c r="LNT82" s="458"/>
      <c r="LNU82" s="458"/>
      <c r="LNV82" s="458"/>
      <c r="LNW82" s="458"/>
      <c r="LNX82" s="458"/>
      <c r="LNY82" s="458"/>
      <c r="LNZ82" s="458"/>
      <c r="LOA82" s="458"/>
      <c r="LOB82" s="458"/>
      <c r="LOC82" s="458"/>
      <c r="LOD82" s="458"/>
      <c r="LOE82" s="458"/>
      <c r="LOF82" s="458"/>
      <c r="LOG82" s="458"/>
      <c r="LOH82" s="458"/>
      <c r="LOI82" s="458"/>
      <c r="LOJ82" s="458"/>
      <c r="LOK82" s="458"/>
      <c r="LOL82" s="458"/>
      <c r="LOM82" s="458"/>
      <c r="LON82" s="458"/>
      <c r="LOO82" s="458"/>
      <c r="LOP82" s="458"/>
      <c r="LOQ82" s="458"/>
      <c r="LOR82" s="458"/>
      <c r="LOS82" s="458"/>
      <c r="LOT82" s="458"/>
      <c r="LOU82" s="458"/>
      <c r="LOV82" s="458"/>
      <c r="LOW82" s="458"/>
      <c r="LOX82" s="458"/>
      <c r="LOY82" s="458"/>
      <c r="LOZ82" s="458"/>
      <c r="LPA82" s="458"/>
      <c r="LPB82" s="458"/>
      <c r="LPC82" s="458"/>
      <c r="LPD82" s="458"/>
      <c r="LPE82" s="458"/>
      <c r="LPF82" s="458"/>
      <c r="LPG82" s="458"/>
      <c r="LPH82" s="458"/>
      <c r="LPI82" s="458"/>
      <c r="LPJ82" s="458"/>
      <c r="LPK82" s="458"/>
      <c r="LPL82" s="458"/>
      <c r="LPM82" s="458"/>
      <c r="LPN82" s="458"/>
      <c r="LPO82" s="458"/>
      <c r="LPP82" s="458"/>
      <c r="LPQ82" s="458"/>
      <c r="LPR82" s="458"/>
      <c r="LPS82" s="458"/>
      <c r="LPT82" s="458"/>
      <c r="LPU82" s="458"/>
      <c r="LPV82" s="458"/>
      <c r="LPW82" s="458"/>
      <c r="LPX82" s="458"/>
      <c r="LPY82" s="458"/>
      <c r="LPZ82" s="458"/>
      <c r="LQA82" s="458"/>
      <c r="LQB82" s="458"/>
      <c r="LQC82" s="458"/>
      <c r="LQD82" s="458"/>
      <c r="LQE82" s="458"/>
      <c r="LQF82" s="458"/>
      <c r="LQG82" s="458"/>
      <c r="LQH82" s="458"/>
      <c r="LQI82" s="458"/>
      <c r="LQJ82" s="458"/>
      <c r="LQK82" s="458"/>
      <c r="LQL82" s="458"/>
      <c r="LQM82" s="458"/>
      <c r="LQN82" s="458"/>
      <c r="LQO82" s="458"/>
      <c r="LQP82" s="458"/>
      <c r="LQQ82" s="458"/>
      <c r="LQR82" s="458"/>
      <c r="LQS82" s="458"/>
      <c r="LQT82" s="458"/>
      <c r="LQU82" s="458"/>
      <c r="LQV82" s="458"/>
      <c r="LQW82" s="458"/>
      <c r="LQX82" s="458"/>
      <c r="LQY82" s="458"/>
      <c r="LQZ82" s="458"/>
      <c r="LRA82" s="458"/>
      <c r="LRB82" s="458"/>
      <c r="LRC82" s="458"/>
      <c r="LRD82" s="458"/>
      <c r="LRE82" s="458"/>
      <c r="LRF82" s="458"/>
      <c r="LRG82" s="458"/>
      <c r="LRH82" s="458"/>
      <c r="LRI82" s="458"/>
      <c r="LRJ82" s="458"/>
      <c r="LRK82" s="458"/>
      <c r="LRL82" s="458"/>
      <c r="LRM82" s="458"/>
      <c r="LRN82" s="458"/>
      <c r="LRO82" s="458"/>
      <c r="LRP82" s="458"/>
      <c r="LRQ82" s="458"/>
      <c r="LRR82" s="458"/>
      <c r="LRS82" s="458"/>
      <c r="LRT82" s="458"/>
      <c r="LRU82" s="458"/>
      <c r="LRV82" s="458"/>
      <c r="LRW82" s="458"/>
      <c r="LRX82" s="458"/>
      <c r="LRY82" s="458"/>
      <c r="LRZ82" s="458"/>
      <c r="LSA82" s="458"/>
      <c r="LSB82" s="458"/>
      <c r="LSC82" s="458"/>
      <c r="LSD82" s="458"/>
      <c r="LSE82" s="458"/>
      <c r="LSF82" s="458"/>
      <c r="LSG82" s="458"/>
      <c r="LSH82" s="458"/>
      <c r="LSI82" s="458"/>
      <c r="LSJ82" s="458"/>
      <c r="LSK82" s="458"/>
      <c r="LSL82" s="458"/>
      <c r="LSM82" s="458"/>
      <c r="LSN82" s="458"/>
      <c r="LSO82" s="458"/>
      <c r="LSP82" s="458"/>
      <c r="LSQ82" s="458"/>
      <c r="LSR82" s="458"/>
      <c r="LSS82" s="458"/>
      <c r="LST82" s="458"/>
      <c r="LSU82" s="458"/>
      <c r="LSV82" s="458"/>
      <c r="LSW82" s="458"/>
      <c r="LSX82" s="458"/>
      <c r="LSY82" s="458"/>
      <c r="LSZ82" s="458"/>
      <c r="LTA82" s="458"/>
      <c r="LTB82" s="458"/>
      <c r="LTC82" s="458"/>
      <c r="LTD82" s="458"/>
      <c r="LTE82" s="458"/>
      <c r="LTF82" s="458"/>
      <c r="LTG82" s="458"/>
      <c r="LTH82" s="458"/>
      <c r="LTI82" s="458"/>
      <c r="LTJ82" s="458"/>
      <c r="LTK82" s="458"/>
      <c r="LTL82" s="458"/>
      <c r="LTM82" s="458"/>
      <c r="LTN82" s="458"/>
      <c r="LTO82" s="458"/>
      <c r="LTP82" s="458"/>
      <c r="LTQ82" s="458"/>
      <c r="LTR82" s="458"/>
      <c r="LTS82" s="458"/>
      <c r="LTT82" s="458"/>
      <c r="LTU82" s="458"/>
      <c r="LTV82" s="458"/>
      <c r="LTW82" s="458"/>
      <c r="LTX82" s="458"/>
      <c r="LTY82" s="458"/>
      <c r="LTZ82" s="458"/>
      <c r="LUA82" s="458"/>
      <c r="LUB82" s="458"/>
      <c r="LUC82" s="458"/>
      <c r="LUD82" s="458"/>
      <c r="LUE82" s="458"/>
      <c r="LUF82" s="458"/>
      <c r="LUG82" s="458"/>
      <c r="LUH82" s="458"/>
      <c r="LUI82" s="458"/>
      <c r="LUJ82" s="458"/>
      <c r="LUK82" s="458"/>
      <c r="LUL82" s="458"/>
      <c r="LUM82" s="458"/>
      <c r="LUN82" s="458"/>
      <c r="LUO82" s="458"/>
      <c r="LUP82" s="458"/>
      <c r="LUQ82" s="458"/>
      <c r="LUR82" s="458"/>
      <c r="LUS82" s="458"/>
      <c r="LUT82" s="458"/>
      <c r="LUU82" s="458"/>
      <c r="LUV82" s="458"/>
      <c r="LUW82" s="458"/>
      <c r="LUX82" s="458"/>
      <c r="LUY82" s="458"/>
      <c r="LUZ82" s="458"/>
      <c r="LVA82" s="458"/>
      <c r="LVB82" s="458"/>
      <c r="LVC82" s="458"/>
      <c r="LVD82" s="458"/>
      <c r="LVE82" s="458"/>
      <c r="LVF82" s="458"/>
      <c r="LVG82" s="458"/>
      <c r="LVH82" s="458"/>
      <c r="LVI82" s="458"/>
      <c r="LVJ82" s="458"/>
      <c r="LVK82" s="458"/>
      <c r="LVL82" s="458"/>
      <c r="LVM82" s="458"/>
      <c r="LVN82" s="458"/>
      <c r="LVO82" s="458"/>
      <c r="LVP82" s="458"/>
      <c r="LVQ82" s="458"/>
      <c r="LVR82" s="458"/>
      <c r="LVS82" s="458"/>
      <c r="LVT82" s="458"/>
      <c r="LVU82" s="458"/>
      <c r="LVV82" s="458"/>
      <c r="LVW82" s="458"/>
      <c r="LVX82" s="458"/>
      <c r="LVY82" s="458"/>
      <c r="LVZ82" s="458"/>
      <c r="LWA82" s="458"/>
      <c r="LWB82" s="458"/>
      <c r="LWC82" s="458"/>
      <c r="LWD82" s="458"/>
      <c r="LWE82" s="458"/>
      <c r="LWF82" s="458"/>
      <c r="LWG82" s="458"/>
      <c r="LWH82" s="458"/>
      <c r="LWI82" s="458"/>
      <c r="LWJ82" s="458"/>
      <c r="LWK82" s="458"/>
      <c r="LWL82" s="458"/>
      <c r="LWM82" s="458"/>
      <c r="LWN82" s="458"/>
      <c r="LWO82" s="458"/>
      <c r="LWP82" s="458"/>
      <c r="LWQ82" s="458"/>
      <c r="LWR82" s="458"/>
      <c r="LWS82" s="458"/>
      <c r="LWT82" s="458"/>
      <c r="LWU82" s="458"/>
      <c r="LWV82" s="458"/>
      <c r="LWW82" s="458"/>
      <c r="LWX82" s="458"/>
      <c r="LWY82" s="458"/>
      <c r="LWZ82" s="458"/>
      <c r="LXA82" s="458"/>
      <c r="LXB82" s="458"/>
      <c r="LXC82" s="458"/>
      <c r="LXD82" s="458"/>
      <c r="LXE82" s="458"/>
      <c r="LXF82" s="458"/>
      <c r="LXG82" s="458"/>
      <c r="LXH82" s="458"/>
      <c r="LXI82" s="458"/>
      <c r="LXJ82" s="458"/>
      <c r="LXK82" s="458"/>
      <c r="LXL82" s="458"/>
      <c r="LXM82" s="458"/>
      <c r="LXN82" s="458"/>
      <c r="LXO82" s="458"/>
      <c r="LXP82" s="458"/>
      <c r="LXQ82" s="458"/>
      <c r="LXR82" s="458"/>
      <c r="LXS82" s="458"/>
      <c r="LXT82" s="458"/>
      <c r="LXU82" s="458"/>
      <c r="LXV82" s="458"/>
      <c r="LXW82" s="458"/>
      <c r="LXX82" s="458"/>
      <c r="LXY82" s="458"/>
      <c r="LXZ82" s="458"/>
      <c r="LYA82" s="458"/>
      <c r="LYB82" s="458"/>
      <c r="LYC82" s="458"/>
      <c r="LYD82" s="458"/>
      <c r="LYE82" s="458"/>
      <c r="LYF82" s="458"/>
      <c r="LYG82" s="458"/>
      <c r="LYH82" s="458"/>
      <c r="LYI82" s="458"/>
      <c r="LYJ82" s="458"/>
      <c r="LYK82" s="458"/>
      <c r="LYL82" s="458"/>
      <c r="LYM82" s="458"/>
      <c r="LYN82" s="458"/>
      <c r="LYO82" s="458"/>
      <c r="LYP82" s="458"/>
      <c r="LYQ82" s="458"/>
      <c r="LYR82" s="458"/>
      <c r="LYS82" s="458"/>
      <c r="LYT82" s="458"/>
      <c r="LYU82" s="458"/>
      <c r="LYV82" s="458"/>
      <c r="LYW82" s="458"/>
      <c r="LYX82" s="458"/>
      <c r="LYY82" s="458"/>
      <c r="LYZ82" s="458"/>
      <c r="LZA82" s="458"/>
      <c r="LZB82" s="458"/>
      <c r="LZC82" s="458"/>
      <c r="LZD82" s="458"/>
      <c r="LZE82" s="458"/>
      <c r="LZF82" s="458"/>
      <c r="LZG82" s="458"/>
      <c r="LZH82" s="458"/>
      <c r="LZI82" s="458"/>
      <c r="LZJ82" s="458"/>
      <c r="LZK82" s="458"/>
      <c r="LZL82" s="458"/>
      <c r="LZM82" s="458"/>
      <c r="LZN82" s="458"/>
      <c r="LZO82" s="458"/>
      <c r="LZP82" s="458"/>
      <c r="LZQ82" s="458"/>
      <c r="LZR82" s="458"/>
      <c r="LZS82" s="458"/>
      <c r="LZT82" s="458"/>
      <c r="LZU82" s="458"/>
      <c r="LZV82" s="458"/>
      <c r="LZW82" s="458"/>
      <c r="LZX82" s="458"/>
      <c r="LZY82" s="458"/>
      <c r="LZZ82" s="458"/>
      <c r="MAA82" s="458"/>
      <c r="MAB82" s="458"/>
      <c r="MAC82" s="458"/>
      <c r="MAD82" s="458"/>
      <c r="MAE82" s="458"/>
      <c r="MAF82" s="458"/>
      <c r="MAG82" s="458"/>
      <c r="MAH82" s="458"/>
      <c r="MAI82" s="458"/>
      <c r="MAJ82" s="458"/>
      <c r="MAK82" s="458"/>
      <c r="MAL82" s="458"/>
      <c r="MAM82" s="458"/>
      <c r="MAN82" s="458"/>
      <c r="MAO82" s="458"/>
      <c r="MAP82" s="458"/>
      <c r="MAQ82" s="458"/>
      <c r="MAR82" s="458"/>
      <c r="MAS82" s="458"/>
      <c r="MAT82" s="458"/>
      <c r="MAU82" s="458"/>
      <c r="MAV82" s="458"/>
      <c r="MAW82" s="458"/>
      <c r="MAX82" s="458"/>
      <c r="MAY82" s="458"/>
      <c r="MAZ82" s="458"/>
      <c r="MBA82" s="458"/>
      <c r="MBB82" s="458"/>
      <c r="MBC82" s="458"/>
      <c r="MBD82" s="458"/>
      <c r="MBE82" s="458"/>
      <c r="MBF82" s="458"/>
      <c r="MBG82" s="458"/>
      <c r="MBH82" s="458"/>
      <c r="MBI82" s="458"/>
      <c r="MBJ82" s="458"/>
      <c r="MBK82" s="458"/>
      <c r="MBL82" s="458"/>
      <c r="MBM82" s="458"/>
      <c r="MBN82" s="458"/>
      <c r="MBO82" s="458"/>
      <c r="MBP82" s="458"/>
      <c r="MBQ82" s="458"/>
      <c r="MBR82" s="458"/>
      <c r="MBS82" s="458"/>
      <c r="MBT82" s="458"/>
      <c r="MBU82" s="458"/>
      <c r="MBV82" s="458"/>
      <c r="MBW82" s="458"/>
      <c r="MBX82" s="458"/>
      <c r="MBY82" s="458"/>
      <c r="MBZ82" s="458"/>
      <c r="MCA82" s="458"/>
      <c r="MCB82" s="458"/>
      <c r="MCC82" s="458"/>
      <c r="MCD82" s="458"/>
      <c r="MCE82" s="458"/>
      <c r="MCF82" s="458"/>
      <c r="MCG82" s="458"/>
      <c r="MCH82" s="458"/>
      <c r="MCI82" s="458"/>
      <c r="MCJ82" s="458"/>
      <c r="MCK82" s="458"/>
      <c r="MCL82" s="458"/>
      <c r="MCM82" s="458"/>
      <c r="MCN82" s="458"/>
      <c r="MCO82" s="458"/>
      <c r="MCP82" s="458"/>
      <c r="MCQ82" s="458"/>
      <c r="MCR82" s="458"/>
      <c r="MCS82" s="458"/>
      <c r="MCT82" s="458"/>
      <c r="MCU82" s="458"/>
      <c r="MCV82" s="458"/>
      <c r="MCW82" s="458"/>
      <c r="MCX82" s="458"/>
      <c r="MCY82" s="458"/>
      <c r="MCZ82" s="458"/>
      <c r="MDA82" s="458"/>
      <c r="MDB82" s="458"/>
      <c r="MDC82" s="458"/>
      <c r="MDD82" s="458"/>
      <c r="MDE82" s="458"/>
      <c r="MDF82" s="458"/>
      <c r="MDG82" s="458"/>
      <c r="MDH82" s="458"/>
      <c r="MDI82" s="458"/>
      <c r="MDJ82" s="458"/>
      <c r="MDK82" s="458"/>
      <c r="MDL82" s="458"/>
      <c r="MDM82" s="458"/>
      <c r="MDN82" s="458"/>
      <c r="MDO82" s="458"/>
      <c r="MDP82" s="458"/>
      <c r="MDQ82" s="458"/>
      <c r="MDR82" s="458"/>
      <c r="MDS82" s="458"/>
      <c r="MDT82" s="458"/>
      <c r="MDU82" s="458"/>
      <c r="MDV82" s="458"/>
      <c r="MDW82" s="458"/>
      <c r="MDX82" s="458"/>
      <c r="MDY82" s="458"/>
      <c r="MDZ82" s="458"/>
      <c r="MEA82" s="458"/>
      <c r="MEB82" s="458"/>
      <c r="MEC82" s="458"/>
      <c r="MED82" s="458"/>
      <c r="MEE82" s="458"/>
      <c r="MEF82" s="458"/>
      <c r="MEG82" s="458"/>
      <c r="MEH82" s="458"/>
      <c r="MEI82" s="458"/>
      <c r="MEJ82" s="458"/>
      <c r="MEK82" s="458"/>
      <c r="MEL82" s="458"/>
      <c r="MEM82" s="458"/>
      <c r="MEN82" s="458"/>
      <c r="MEO82" s="458"/>
      <c r="MEP82" s="458"/>
      <c r="MEQ82" s="458"/>
      <c r="MER82" s="458"/>
      <c r="MES82" s="458"/>
      <c r="MET82" s="458"/>
      <c r="MEU82" s="458"/>
      <c r="MEV82" s="458"/>
      <c r="MEW82" s="458"/>
      <c r="MEX82" s="458"/>
      <c r="MEY82" s="458"/>
      <c r="MEZ82" s="458"/>
      <c r="MFA82" s="458"/>
      <c r="MFB82" s="458"/>
      <c r="MFC82" s="458"/>
      <c r="MFD82" s="458"/>
      <c r="MFE82" s="458"/>
      <c r="MFF82" s="458"/>
      <c r="MFG82" s="458"/>
      <c r="MFH82" s="458"/>
      <c r="MFI82" s="458"/>
      <c r="MFJ82" s="458"/>
      <c r="MFK82" s="458"/>
      <c r="MFL82" s="458"/>
      <c r="MFM82" s="458"/>
      <c r="MFN82" s="458"/>
      <c r="MFO82" s="458"/>
      <c r="MFP82" s="458"/>
      <c r="MFQ82" s="458"/>
      <c r="MFR82" s="458"/>
      <c r="MFS82" s="458"/>
      <c r="MFT82" s="458"/>
      <c r="MFU82" s="458"/>
      <c r="MFV82" s="458"/>
      <c r="MFW82" s="458"/>
      <c r="MFX82" s="458"/>
      <c r="MFY82" s="458"/>
      <c r="MFZ82" s="458"/>
      <c r="MGA82" s="458"/>
      <c r="MGB82" s="458"/>
      <c r="MGC82" s="458"/>
      <c r="MGD82" s="458"/>
      <c r="MGE82" s="458"/>
      <c r="MGF82" s="458"/>
      <c r="MGG82" s="458"/>
      <c r="MGH82" s="458"/>
      <c r="MGI82" s="458"/>
      <c r="MGJ82" s="458"/>
      <c r="MGK82" s="458"/>
      <c r="MGL82" s="458"/>
      <c r="MGM82" s="458"/>
      <c r="MGN82" s="458"/>
      <c r="MGO82" s="458"/>
      <c r="MGP82" s="458"/>
      <c r="MGQ82" s="458"/>
      <c r="MGR82" s="458"/>
      <c r="MGS82" s="458"/>
      <c r="MGT82" s="458"/>
      <c r="MGU82" s="458"/>
      <c r="MGV82" s="458"/>
      <c r="MGW82" s="458"/>
      <c r="MGX82" s="458"/>
      <c r="MGY82" s="458"/>
      <c r="MGZ82" s="458"/>
      <c r="MHA82" s="458"/>
      <c r="MHB82" s="458"/>
      <c r="MHC82" s="458"/>
      <c r="MHD82" s="458"/>
      <c r="MHE82" s="458"/>
      <c r="MHF82" s="458"/>
      <c r="MHG82" s="458"/>
      <c r="MHH82" s="458"/>
      <c r="MHI82" s="458"/>
      <c r="MHJ82" s="458"/>
      <c r="MHK82" s="458"/>
      <c r="MHL82" s="458"/>
      <c r="MHM82" s="458"/>
      <c r="MHN82" s="458"/>
      <c r="MHO82" s="458"/>
      <c r="MHP82" s="458"/>
      <c r="MHQ82" s="458"/>
      <c r="MHR82" s="458"/>
      <c r="MHS82" s="458"/>
      <c r="MHT82" s="458"/>
      <c r="MHU82" s="458"/>
      <c r="MHV82" s="458"/>
      <c r="MHW82" s="458"/>
      <c r="MHX82" s="458"/>
      <c r="MHY82" s="458"/>
      <c r="MHZ82" s="458"/>
      <c r="MIA82" s="458"/>
      <c r="MIB82" s="458"/>
      <c r="MIC82" s="458"/>
      <c r="MID82" s="458"/>
      <c r="MIE82" s="458"/>
      <c r="MIF82" s="458"/>
      <c r="MIG82" s="458"/>
      <c r="MIH82" s="458"/>
      <c r="MII82" s="458"/>
      <c r="MIJ82" s="458"/>
      <c r="MIK82" s="458"/>
      <c r="MIL82" s="458"/>
      <c r="MIM82" s="458"/>
      <c r="MIN82" s="458"/>
      <c r="MIO82" s="458"/>
      <c r="MIP82" s="458"/>
      <c r="MIQ82" s="458"/>
      <c r="MIR82" s="458"/>
      <c r="MIS82" s="458"/>
      <c r="MIT82" s="458"/>
      <c r="MIU82" s="458"/>
      <c r="MIV82" s="458"/>
      <c r="MIW82" s="458"/>
      <c r="MIX82" s="458"/>
      <c r="MIY82" s="458"/>
      <c r="MIZ82" s="458"/>
      <c r="MJA82" s="458"/>
      <c r="MJB82" s="458"/>
      <c r="MJC82" s="458"/>
      <c r="MJD82" s="458"/>
      <c r="MJE82" s="458"/>
      <c r="MJF82" s="458"/>
      <c r="MJG82" s="458"/>
      <c r="MJH82" s="458"/>
      <c r="MJI82" s="458"/>
      <c r="MJJ82" s="458"/>
      <c r="MJK82" s="458"/>
      <c r="MJL82" s="458"/>
      <c r="MJM82" s="458"/>
      <c r="MJN82" s="458"/>
      <c r="MJO82" s="458"/>
      <c r="MJP82" s="458"/>
      <c r="MJQ82" s="458"/>
      <c r="MJR82" s="458"/>
      <c r="MJS82" s="458"/>
      <c r="MJT82" s="458"/>
      <c r="MJU82" s="458"/>
      <c r="MJV82" s="458"/>
      <c r="MJW82" s="458"/>
      <c r="MJX82" s="458"/>
      <c r="MJY82" s="458"/>
      <c r="MJZ82" s="458"/>
      <c r="MKA82" s="458"/>
      <c r="MKB82" s="458"/>
      <c r="MKC82" s="458"/>
      <c r="MKD82" s="458"/>
      <c r="MKE82" s="458"/>
      <c r="MKF82" s="458"/>
      <c r="MKG82" s="458"/>
      <c r="MKH82" s="458"/>
      <c r="MKI82" s="458"/>
      <c r="MKJ82" s="458"/>
      <c r="MKK82" s="458"/>
      <c r="MKL82" s="458"/>
      <c r="MKM82" s="458"/>
      <c r="MKN82" s="458"/>
      <c r="MKO82" s="458"/>
      <c r="MKP82" s="458"/>
      <c r="MKQ82" s="458"/>
      <c r="MKR82" s="458"/>
      <c r="MKS82" s="458"/>
      <c r="MKT82" s="458"/>
      <c r="MKU82" s="458"/>
      <c r="MKV82" s="458"/>
      <c r="MKW82" s="458"/>
      <c r="MKX82" s="458"/>
      <c r="MKY82" s="458"/>
      <c r="MKZ82" s="458"/>
      <c r="MLA82" s="458"/>
      <c r="MLB82" s="458"/>
      <c r="MLC82" s="458"/>
      <c r="MLD82" s="458"/>
      <c r="MLE82" s="458"/>
      <c r="MLF82" s="458"/>
      <c r="MLG82" s="458"/>
      <c r="MLH82" s="458"/>
      <c r="MLI82" s="458"/>
      <c r="MLJ82" s="458"/>
      <c r="MLK82" s="458"/>
      <c r="MLL82" s="458"/>
      <c r="MLM82" s="458"/>
      <c r="MLN82" s="458"/>
      <c r="MLO82" s="458"/>
      <c r="MLP82" s="458"/>
      <c r="MLQ82" s="458"/>
      <c r="MLR82" s="458"/>
      <c r="MLS82" s="458"/>
      <c r="MLT82" s="458"/>
      <c r="MLU82" s="458"/>
      <c r="MLV82" s="458"/>
      <c r="MLW82" s="458"/>
      <c r="MLX82" s="458"/>
      <c r="MLY82" s="458"/>
      <c r="MLZ82" s="458"/>
      <c r="MMA82" s="458"/>
      <c r="MMB82" s="458"/>
      <c r="MMC82" s="458"/>
      <c r="MMD82" s="458"/>
      <c r="MME82" s="458"/>
      <c r="MMF82" s="458"/>
      <c r="MMG82" s="458"/>
      <c r="MMH82" s="458"/>
      <c r="MMI82" s="458"/>
      <c r="MMJ82" s="458"/>
      <c r="MMK82" s="458"/>
      <c r="MML82" s="458"/>
      <c r="MMM82" s="458"/>
      <c r="MMN82" s="458"/>
      <c r="MMO82" s="458"/>
      <c r="MMP82" s="458"/>
      <c r="MMQ82" s="458"/>
      <c r="MMR82" s="458"/>
      <c r="MMS82" s="458"/>
      <c r="MMT82" s="458"/>
      <c r="MMU82" s="458"/>
      <c r="MMV82" s="458"/>
      <c r="MMW82" s="458"/>
      <c r="MMX82" s="458"/>
      <c r="MMY82" s="458"/>
      <c r="MMZ82" s="458"/>
      <c r="MNA82" s="458"/>
      <c r="MNB82" s="458"/>
      <c r="MNC82" s="458"/>
      <c r="MND82" s="458"/>
      <c r="MNE82" s="458"/>
      <c r="MNF82" s="458"/>
      <c r="MNG82" s="458"/>
      <c r="MNH82" s="458"/>
      <c r="MNI82" s="458"/>
      <c r="MNJ82" s="458"/>
      <c r="MNK82" s="458"/>
      <c r="MNL82" s="458"/>
      <c r="MNM82" s="458"/>
      <c r="MNN82" s="458"/>
      <c r="MNO82" s="458"/>
      <c r="MNP82" s="458"/>
      <c r="MNQ82" s="458"/>
      <c r="MNR82" s="458"/>
      <c r="MNS82" s="458"/>
      <c r="MNT82" s="458"/>
      <c r="MNU82" s="458"/>
      <c r="MNV82" s="458"/>
      <c r="MNW82" s="458"/>
      <c r="MNX82" s="458"/>
      <c r="MNY82" s="458"/>
      <c r="MNZ82" s="458"/>
      <c r="MOA82" s="458"/>
      <c r="MOB82" s="458"/>
      <c r="MOC82" s="458"/>
      <c r="MOD82" s="458"/>
      <c r="MOE82" s="458"/>
      <c r="MOF82" s="458"/>
      <c r="MOG82" s="458"/>
      <c r="MOH82" s="458"/>
      <c r="MOI82" s="458"/>
      <c r="MOJ82" s="458"/>
      <c r="MOK82" s="458"/>
      <c r="MOL82" s="458"/>
      <c r="MOM82" s="458"/>
      <c r="MON82" s="458"/>
      <c r="MOO82" s="458"/>
      <c r="MOP82" s="458"/>
      <c r="MOQ82" s="458"/>
      <c r="MOR82" s="458"/>
      <c r="MOS82" s="458"/>
      <c r="MOT82" s="458"/>
      <c r="MOU82" s="458"/>
      <c r="MOV82" s="458"/>
      <c r="MOW82" s="458"/>
      <c r="MOX82" s="458"/>
      <c r="MOY82" s="458"/>
      <c r="MOZ82" s="458"/>
      <c r="MPA82" s="458"/>
      <c r="MPB82" s="458"/>
      <c r="MPC82" s="458"/>
      <c r="MPD82" s="458"/>
      <c r="MPE82" s="458"/>
      <c r="MPF82" s="458"/>
      <c r="MPG82" s="458"/>
      <c r="MPH82" s="458"/>
      <c r="MPI82" s="458"/>
      <c r="MPJ82" s="458"/>
      <c r="MPK82" s="458"/>
      <c r="MPL82" s="458"/>
      <c r="MPM82" s="458"/>
      <c r="MPN82" s="458"/>
      <c r="MPO82" s="458"/>
      <c r="MPP82" s="458"/>
      <c r="MPQ82" s="458"/>
      <c r="MPR82" s="458"/>
      <c r="MPS82" s="458"/>
      <c r="MPT82" s="458"/>
      <c r="MPU82" s="458"/>
      <c r="MPV82" s="458"/>
      <c r="MPW82" s="458"/>
      <c r="MPX82" s="458"/>
      <c r="MPY82" s="458"/>
      <c r="MPZ82" s="458"/>
      <c r="MQA82" s="458"/>
      <c r="MQB82" s="458"/>
      <c r="MQC82" s="458"/>
      <c r="MQD82" s="458"/>
      <c r="MQE82" s="458"/>
      <c r="MQF82" s="458"/>
      <c r="MQG82" s="458"/>
      <c r="MQH82" s="458"/>
      <c r="MQI82" s="458"/>
      <c r="MQJ82" s="458"/>
      <c r="MQK82" s="458"/>
      <c r="MQL82" s="458"/>
      <c r="MQM82" s="458"/>
      <c r="MQN82" s="458"/>
      <c r="MQO82" s="458"/>
      <c r="MQP82" s="458"/>
      <c r="MQQ82" s="458"/>
      <c r="MQR82" s="458"/>
      <c r="MQS82" s="458"/>
      <c r="MQT82" s="458"/>
      <c r="MQU82" s="458"/>
      <c r="MQV82" s="458"/>
      <c r="MQW82" s="458"/>
      <c r="MQX82" s="458"/>
      <c r="MQY82" s="458"/>
      <c r="MQZ82" s="458"/>
      <c r="MRA82" s="458"/>
      <c r="MRB82" s="458"/>
      <c r="MRC82" s="458"/>
      <c r="MRD82" s="458"/>
      <c r="MRE82" s="458"/>
      <c r="MRF82" s="458"/>
      <c r="MRG82" s="458"/>
      <c r="MRH82" s="458"/>
      <c r="MRI82" s="458"/>
      <c r="MRJ82" s="458"/>
      <c r="MRK82" s="458"/>
      <c r="MRL82" s="458"/>
      <c r="MRM82" s="458"/>
      <c r="MRN82" s="458"/>
      <c r="MRO82" s="458"/>
      <c r="MRP82" s="458"/>
      <c r="MRQ82" s="458"/>
      <c r="MRR82" s="458"/>
      <c r="MRS82" s="458"/>
      <c r="MRT82" s="458"/>
      <c r="MRU82" s="458"/>
      <c r="MRV82" s="458"/>
      <c r="MRW82" s="458"/>
      <c r="MRX82" s="458"/>
      <c r="MRY82" s="458"/>
      <c r="MRZ82" s="458"/>
      <c r="MSA82" s="458"/>
      <c r="MSB82" s="458"/>
      <c r="MSC82" s="458"/>
      <c r="MSD82" s="458"/>
      <c r="MSE82" s="458"/>
      <c r="MSF82" s="458"/>
      <c r="MSG82" s="458"/>
      <c r="MSH82" s="458"/>
      <c r="MSI82" s="458"/>
      <c r="MSJ82" s="458"/>
      <c r="MSK82" s="458"/>
      <c r="MSL82" s="458"/>
      <c r="MSM82" s="458"/>
      <c r="MSN82" s="458"/>
      <c r="MSO82" s="458"/>
      <c r="MSP82" s="458"/>
      <c r="MSQ82" s="458"/>
      <c r="MSR82" s="458"/>
      <c r="MSS82" s="458"/>
      <c r="MST82" s="458"/>
      <c r="MSU82" s="458"/>
      <c r="MSV82" s="458"/>
      <c r="MSW82" s="458"/>
      <c r="MSX82" s="458"/>
      <c r="MSY82" s="458"/>
      <c r="MSZ82" s="458"/>
      <c r="MTA82" s="458"/>
      <c r="MTB82" s="458"/>
      <c r="MTC82" s="458"/>
      <c r="MTD82" s="458"/>
      <c r="MTE82" s="458"/>
      <c r="MTF82" s="458"/>
      <c r="MTG82" s="458"/>
      <c r="MTH82" s="458"/>
      <c r="MTI82" s="458"/>
      <c r="MTJ82" s="458"/>
      <c r="MTK82" s="458"/>
      <c r="MTL82" s="458"/>
      <c r="MTM82" s="458"/>
      <c r="MTN82" s="458"/>
      <c r="MTO82" s="458"/>
      <c r="MTP82" s="458"/>
      <c r="MTQ82" s="458"/>
      <c r="MTR82" s="458"/>
      <c r="MTS82" s="458"/>
      <c r="MTT82" s="458"/>
      <c r="MTU82" s="458"/>
      <c r="MTV82" s="458"/>
      <c r="MTW82" s="458"/>
      <c r="MTX82" s="458"/>
      <c r="MTY82" s="458"/>
      <c r="MTZ82" s="458"/>
      <c r="MUA82" s="458"/>
      <c r="MUB82" s="458"/>
      <c r="MUC82" s="458"/>
      <c r="MUD82" s="458"/>
      <c r="MUE82" s="458"/>
      <c r="MUF82" s="458"/>
      <c r="MUG82" s="458"/>
      <c r="MUH82" s="458"/>
      <c r="MUI82" s="458"/>
      <c r="MUJ82" s="458"/>
      <c r="MUK82" s="458"/>
      <c r="MUL82" s="458"/>
      <c r="MUM82" s="458"/>
      <c r="MUN82" s="458"/>
      <c r="MUO82" s="458"/>
      <c r="MUP82" s="458"/>
      <c r="MUQ82" s="458"/>
      <c r="MUR82" s="458"/>
      <c r="MUS82" s="458"/>
      <c r="MUT82" s="458"/>
      <c r="MUU82" s="458"/>
      <c r="MUV82" s="458"/>
      <c r="MUW82" s="458"/>
      <c r="MUX82" s="458"/>
      <c r="MUY82" s="458"/>
      <c r="MUZ82" s="458"/>
      <c r="MVA82" s="458"/>
      <c r="MVB82" s="458"/>
      <c r="MVC82" s="458"/>
      <c r="MVD82" s="458"/>
      <c r="MVE82" s="458"/>
      <c r="MVF82" s="458"/>
      <c r="MVG82" s="458"/>
      <c r="MVH82" s="458"/>
      <c r="MVI82" s="458"/>
      <c r="MVJ82" s="458"/>
      <c r="MVK82" s="458"/>
      <c r="MVL82" s="458"/>
      <c r="MVM82" s="458"/>
      <c r="MVN82" s="458"/>
      <c r="MVO82" s="458"/>
      <c r="MVP82" s="458"/>
      <c r="MVQ82" s="458"/>
      <c r="MVR82" s="458"/>
      <c r="MVS82" s="458"/>
      <c r="MVT82" s="458"/>
      <c r="MVU82" s="458"/>
      <c r="MVV82" s="458"/>
      <c r="MVW82" s="458"/>
      <c r="MVX82" s="458"/>
      <c r="MVY82" s="458"/>
      <c r="MVZ82" s="458"/>
      <c r="MWA82" s="458"/>
      <c r="MWB82" s="458"/>
      <c r="MWC82" s="458"/>
      <c r="MWD82" s="458"/>
      <c r="MWE82" s="458"/>
      <c r="MWF82" s="458"/>
      <c r="MWG82" s="458"/>
      <c r="MWH82" s="458"/>
      <c r="MWI82" s="458"/>
      <c r="MWJ82" s="458"/>
      <c r="MWK82" s="458"/>
      <c r="MWL82" s="458"/>
      <c r="MWM82" s="458"/>
      <c r="MWN82" s="458"/>
      <c r="MWO82" s="458"/>
      <c r="MWP82" s="458"/>
      <c r="MWQ82" s="458"/>
      <c r="MWR82" s="458"/>
      <c r="MWS82" s="458"/>
      <c r="MWT82" s="458"/>
      <c r="MWU82" s="458"/>
      <c r="MWV82" s="458"/>
      <c r="MWW82" s="458"/>
      <c r="MWX82" s="458"/>
      <c r="MWY82" s="458"/>
      <c r="MWZ82" s="458"/>
      <c r="MXA82" s="458"/>
      <c r="MXB82" s="458"/>
      <c r="MXC82" s="458"/>
      <c r="MXD82" s="458"/>
      <c r="MXE82" s="458"/>
      <c r="MXF82" s="458"/>
      <c r="MXG82" s="458"/>
      <c r="MXH82" s="458"/>
      <c r="MXI82" s="458"/>
      <c r="MXJ82" s="458"/>
      <c r="MXK82" s="458"/>
      <c r="MXL82" s="458"/>
      <c r="MXM82" s="458"/>
      <c r="MXN82" s="458"/>
      <c r="MXO82" s="458"/>
      <c r="MXP82" s="458"/>
      <c r="MXQ82" s="458"/>
      <c r="MXR82" s="458"/>
      <c r="MXS82" s="458"/>
      <c r="MXT82" s="458"/>
      <c r="MXU82" s="458"/>
      <c r="MXV82" s="458"/>
      <c r="MXW82" s="458"/>
      <c r="MXX82" s="458"/>
      <c r="MXY82" s="458"/>
      <c r="MXZ82" s="458"/>
      <c r="MYA82" s="458"/>
      <c r="MYB82" s="458"/>
      <c r="MYC82" s="458"/>
      <c r="MYD82" s="458"/>
      <c r="MYE82" s="458"/>
      <c r="MYF82" s="458"/>
      <c r="MYG82" s="458"/>
      <c r="MYH82" s="458"/>
      <c r="MYI82" s="458"/>
      <c r="MYJ82" s="458"/>
      <c r="MYK82" s="458"/>
      <c r="MYL82" s="458"/>
      <c r="MYM82" s="458"/>
      <c r="MYN82" s="458"/>
      <c r="MYO82" s="458"/>
      <c r="MYP82" s="458"/>
      <c r="MYQ82" s="458"/>
      <c r="MYR82" s="458"/>
      <c r="MYS82" s="458"/>
      <c r="MYT82" s="458"/>
      <c r="MYU82" s="458"/>
      <c r="MYV82" s="458"/>
      <c r="MYW82" s="458"/>
      <c r="MYX82" s="458"/>
      <c r="MYY82" s="458"/>
      <c r="MYZ82" s="458"/>
      <c r="MZA82" s="458"/>
      <c r="MZB82" s="458"/>
      <c r="MZC82" s="458"/>
      <c r="MZD82" s="458"/>
      <c r="MZE82" s="458"/>
      <c r="MZF82" s="458"/>
      <c r="MZG82" s="458"/>
      <c r="MZH82" s="458"/>
      <c r="MZI82" s="458"/>
      <c r="MZJ82" s="458"/>
      <c r="MZK82" s="458"/>
      <c r="MZL82" s="458"/>
      <c r="MZM82" s="458"/>
      <c r="MZN82" s="458"/>
      <c r="MZO82" s="458"/>
      <c r="MZP82" s="458"/>
      <c r="MZQ82" s="458"/>
      <c r="MZR82" s="458"/>
      <c r="MZS82" s="458"/>
      <c r="MZT82" s="458"/>
      <c r="MZU82" s="458"/>
      <c r="MZV82" s="458"/>
      <c r="MZW82" s="458"/>
      <c r="MZX82" s="458"/>
      <c r="MZY82" s="458"/>
      <c r="MZZ82" s="458"/>
      <c r="NAA82" s="458"/>
      <c r="NAB82" s="458"/>
      <c r="NAC82" s="458"/>
      <c r="NAD82" s="458"/>
      <c r="NAE82" s="458"/>
      <c r="NAF82" s="458"/>
      <c r="NAG82" s="458"/>
      <c r="NAH82" s="458"/>
      <c r="NAI82" s="458"/>
      <c r="NAJ82" s="458"/>
      <c r="NAK82" s="458"/>
      <c r="NAL82" s="458"/>
      <c r="NAM82" s="458"/>
      <c r="NAN82" s="458"/>
      <c r="NAO82" s="458"/>
      <c r="NAP82" s="458"/>
      <c r="NAQ82" s="458"/>
      <c r="NAR82" s="458"/>
      <c r="NAS82" s="458"/>
      <c r="NAT82" s="458"/>
      <c r="NAU82" s="458"/>
      <c r="NAV82" s="458"/>
      <c r="NAW82" s="458"/>
      <c r="NAX82" s="458"/>
      <c r="NAY82" s="458"/>
      <c r="NAZ82" s="458"/>
      <c r="NBA82" s="458"/>
      <c r="NBB82" s="458"/>
      <c r="NBC82" s="458"/>
      <c r="NBD82" s="458"/>
      <c r="NBE82" s="458"/>
      <c r="NBF82" s="458"/>
      <c r="NBG82" s="458"/>
      <c r="NBH82" s="458"/>
      <c r="NBI82" s="458"/>
      <c r="NBJ82" s="458"/>
      <c r="NBK82" s="458"/>
      <c r="NBL82" s="458"/>
      <c r="NBM82" s="458"/>
      <c r="NBN82" s="458"/>
      <c r="NBO82" s="458"/>
      <c r="NBP82" s="458"/>
      <c r="NBQ82" s="458"/>
      <c r="NBR82" s="458"/>
      <c r="NBS82" s="458"/>
      <c r="NBT82" s="458"/>
      <c r="NBU82" s="458"/>
      <c r="NBV82" s="458"/>
      <c r="NBW82" s="458"/>
      <c r="NBX82" s="458"/>
      <c r="NBY82" s="458"/>
      <c r="NBZ82" s="458"/>
      <c r="NCA82" s="458"/>
      <c r="NCB82" s="458"/>
      <c r="NCC82" s="458"/>
      <c r="NCD82" s="458"/>
      <c r="NCE82" s="458"/>
      <c r="NCF82" s="458"/>
      <c r="NCG82" s="458"/>
      <c r="NCH82" s="458"/>
      <c r="NCI82" s="458"/>
      <c r="NCJ82" s="458"/>
      <c r="NCK82" s="458"/>
      <c r="NCL82" s="458"/>
      <c r="NCM82" s="458"/>
      <c r="NCN82" s="458"/>
      <c r="NCO82" s="458"/>
      <c r="NCP82" s="458"/>
      <c r="NCQ82" s="458"/>
      <c r="NCR82" s="458"/>
      <c r="NCS82" s="458"/>
      <c r="NCT82" s="458"/>
      <c r="NCU82" s="458"/>
      <c r="NCV82" s="458"/>
      <c r="NCW82" s="458"/>
      <c r="NCX82" s="458"/>
      <c r="NCY82" s="458"/>
      <c r="NCZ82" s="458"/>
      <c r="NDA82" s="458"/>
      <c r="NDB82" s="458"/>
      <c r="NDC82" s="458"/>
      <c r="NDD82" s="458"/>
      <c r="NDE82" s="458"/>
      <c r="NDF82" s="458"/>
      <c r="NDG82" s="458"/>
      <c r="NDH82" s="458"/>
      <c r="NDI82" s="458"/>
      <c r="NDJ82" s="458"/>
      <c r="NDK82" s="458"/>
      <c r="NDL82" s="458"/>
      <c r="NDM82" s="458"/>
      <c r="NDN82" s="458"/>
      <c r="NDO82" s="458"/>
      <c r="NDP82" s="458"/>
      <c r="NDQ82" s="458"/>
      <c r="NDR82" s="458"/>
      <c r="NDS82" s="458"/>
      <c r="NDT82" s="458"/>
      <c r="NDU82" s="458"/>
      <c r="NDV82" s="458"/>
      <c r="NDW82" s="458"/>
      <c r="NDX82" s="458"/>
      <c r="NDY82" s="458"/>
      <c r="NDZ82" s="458"/>
      <c r="NEA82" s="458"/>
      <c r="NEB82" s="458"/>
      <c r="NEC82" s="458"/>
      <c r="NED82" s="458"/>
      <c r="NEE82" s="458"/>
      <c r="NEF82" s="458"/>
      <c r="NEG82" s="458"/>
      <c r="NEH82" s="458"/>
      <c r="NEI82" s="458"/>
      <c r="NEJ82" s="458"/>
      <c r="NEK82" s="458"/>
      <c r="NEL82" s="458"/>
      <c r="NEM82" s="458"/>
      <c r="NEN82" s="458"/>
      <c r="NEO82" s="458"/>
      <c r="NEP82" s="458"/>
      <c r="NEQ82" s="458"/>
      <c r="NER82" s="458"/>
      <c r="NES82" s="458"/>
      <c r="NET82" s="458"/>
      <c r="NEU82" s="458"/>
      <c r="NEV82" s="458"/>
      <c r="NEW82" s="458"/>
      <c r="NEX82" s="458"/>
      <c r="NEY82" s="458"/>
      <c r="NEZ82" s="458"/>
      <c r="NFA82" s="458"/>
      <c r="NFB82" s="458"/>
      <c r="NFC82" s="458"/>
      <c r="NFD82" s="458"/>
      <c r="NFE82" s="458"/>
      <c r="NFF82" s="458"/>
      <c r="NFG82" s="458"/>
      <c r="NFH82" s="458"/>
      <c r="NFI82" s="458"/>
      <c r="NFJ82" s="458"/>
      <c r="NFK82" s="458"/>
      <c r="NFL82" s="458"/>
      <c r="NFM82" s="458"/>
      <c r="NFN82" s="458"/>
      <c r="NFO82" s="458"/>
      <c r="NFP82" s="458"/>
      <c r="NFQ82" s="458"/>
      <c r="NFR82" s="458"/>
      <c r="NFS82" s="458"/>
      <c r="NFT82" s="458"/>
      <c r="NFU82" s="458"/>
      <c r="NFV82" s="458"/>
      <c r="NFW82" s="458"/>
      <c r="NFX82" s="458"/>
      <c r="NFY82" s="458"/>
      <c r="NFZ82" s="458"/>
      <c r="NGA82" s="458"/>
      <c r="NGB82" s="458"/>
      <c r="NGC82" s="458"/>
      <c r="NGD82" s="458"/>
      <c r="NGE82" s="458"/>
      <c r="NGF82" s="458"/>
      <c r="NGG82" s="458"/>
      <c r="NGH82" s="458"/>
      <c r="NGI82" s="458"/>
      <c r="NGJ82" s="458"/>
      <c r="NGK82" s="458"/>
      <c r="NGL82" s="458"/>
      <c r="NGM82" s="458"/>
      <c r="NGN82" s="458"/>
      <c r="NGO82" s="458"/>
      <c r="NGP82" s="458"/>
      <c r="NGQ82" s="458"/>
      <c r="NGR82" s="458"/>
      <c r="NGS82" s="458"/>
      <c r="NGT82" s="458"/>
      <c r="NGU82" s="458"/>
      <c r="NGV82" s="458"/>
      <c r="NGW82" s="458"/>
      <c r="NGX82" s="458"/>
      <c r="NGY82" s="458"/>
      <c r="NGZ82" s="458"/>
      <c r="NHA82" s="458"/>
      <c r="NHB82" s="458"/>
      <c r="NHC82" s="458"/>
      <c r="NHD82" s="458"/>
      <c r="NHE82" s="458"/>
      <c r="NHF82" s="458"/>
      <c r="NHG82" s="458"/>
      <c r="NHH82" s="458"/>
      <c r="NHI82" s="458"/>
      <c r="NHJ82" s="458"/>
      <c r="NHK82" s="458"/>
      <c r="NHL82" s="458"/>
      <c r="NHM82" s="458"/>
      <c r="NHN82" s="458"/>
      <c r="NHO82" s="458"/>
      <c r="NHP82" s="458"/>
      <c r="NHQ82" s="458"/>
      <c r="NHR82" s="458"/>
      <c r="NHS82" s="458"/>
      <c r="NHT82" s="458"/>
      <c r="NHU82" s="458"/>
      <c r="NHV82" s="458"/>
      <c r="NHW82" s="458"/>
      <c r="NHX82" s="458"/>
      <c r="NHY82" s="458"/>
      <c r="NHZ82" s="458"/>
      <c r="NIA82" s="458"/>
      <c r="NIB82" s="458"/>
      <c r="NIC82" s="458"/>
      <c r="NID82" s="458"/>
      <c r="NIE82" s="458"/>
      <c r="NIF82" s="458"/>
      <c r="NIG82" s="458"/>
      <c r="NIH82" s="458"/>
      <c r="NII82" s="458"/>
      <c r="NIJ82" s="458"/>
      <c r="NIK82" s="458"/>
      <c r="NIL82" s="458"/>
      <c r="NIM82" s="458"/>
      <c r="NIN82" s="458"/>
      <c r="NIO82" s="458"/>
      <c r="NIP82" s="458"/>
      <c r="NIQ82" s="458"/>
      <c r="NIR82" s="458"/>
      <c r="NIS82" s="458"/>
      <c r="NIT82" s="458"/>
      <c r="NIU82" s="458"/>
      <c r="NIV82" s="458"/>
      <c r="NIW82" s="458"/>
      <c r="NIX82" s="458"/>
      <c r="NIY82" s="458"/>
      <c r="NIZ82" s="458"/>
      <c r="NJA82" s="458"/>
      <c r="NJB82" s="458"/>
      <c r="NJC82" s="458"/>
      <c r="NJD82" s="458"/>
      <c r="NJE82" s="458"/>
      <c r="NJF82" s="458"/>
      <c r="NJG82" s="458"/>
      <c r="NJH82" s="458"/>
      <c r="NJI82" s="458"/>
      <c r="NJJ82" s="458"/>
      <c r="NJK82" s="458"/>
      <c r="NJL82" s="458"/>
      <c r="NJM82" s="458"/>
      <c r="NJN82" s="458"/>
      <c r="NJO82" s="458"/>
      <c r="NJP82" s="458"/>
      <c r="NJQ82" s="458"/>
      <c r="NJR82" s="458"/>
      <c r="NJS82" s="458"/>
      <c r="NJT82" s="458"/>
      <c r="NJU82" s="458"/>
      <c r="NJV82" s="458"/>
      <c r="NJW82" s="458"/>
      <c r="NJX82" s="458"/>
      <c r="NJY82" s="458"/>
      <c r="NJZ82" s="458"/>
      <c r="NKA82" s="458"/>
      <c r="NKB82" s="458"/>
      <c r="NKC82" s="458"/>
      <c r="NKD82" s="458"/>
      <c r="NKE82" s="458"/>
      <c r="NKF82" s="458"/>
      <c r="NKG82" s="458"/>
      <c r="NKH82" s="458"/>
      <c r="NKI82" s="458"/>
      <c r="NKJ82" s="458"/>
      <c r="NKK82" s="458"/>
      <c r="NKL82" s="458"/>
      <c r="NKM82" s="458"/>
      <c r="NKN82" s="458"/>
      <c r="NKO82" s="458"/>
      <c r="NKP82" s="458"/>
      <c r="NKQ82" s="458"/>
      <c r="NKR82" s="458"/>
      <c r="NKS82" s="458"/>
      <c r="NKT82" s="458"/>
      <c r="NKU82" s="458"/>
      <c r="NKV82" s="458"/>
      <c r="NKW82" s="458"/>
      <c r="NKX82" s="458"/>
      <c r="NKY82" s="458"/>
      <c r="NKZ82" s="458"/>
      <c r="NLA82" s="458"/>
      <c r="NLB82" s="458"/>
      <c r="NLC82" s="458"/>
      <c r="NLD82" s="458"/>
      <c r="NLE82" s="458"/>
      <c r="NLF82" s="458"/>
      <c r="NLG82" s="458"/>
      <c r="NLH82" s="458"/>
      <c r="NLI82" s="458"/>
      <c r="NLJ82" s="458"/>
      <c r="NLK82" s="458"/>
      <c r="NLL82" s="458"/>
      <c r="NLM82" s="458"/>
      <c r="NLN82" s="458"/>
      <c r="NLO82" s="458"/>
      <c r="NLP82" s="458"/>
      <c r="NLQ82" s="458"/>
      <c r="NLR82" s="458"/>
      <c r="NLS82" s="458"/>
      <c r="NLT82" s="458"/>
      <c r="NLU82" s="458"/>
      <c r="NLV82" s="458"/>
      <c r="NLW82" s="458"/>
      <c r="NLX82" s="458"/>
      <c r="NLY82" s="458"/>
      <c r="NLZ82" s="458"/>
      <c r="NMA82" s="458"/>
      <c r="NMB82" s="458"/>
      <c r="NMC82" s="458"/>
      <c r="NMD82" s="458"/>
      <c r="NME82" s="458"/>
      <c r="NMF82" s="458"/>
      <c r="NMG82" s="458"/>
      <c r="NMH82" s="458"/>
      <c r="NMI82" s="458"/>
      <c r="NMJ82" s="458"/>
      <c r="NMK82" s="458"/>
      <c r="NML82" s="458"/>
      <c r="NMM82" s="458"/>
      <c r="NMN82" s="458"/>
      <c r="NMO82" s="458"/>
      <c r="NMP82" s="458"/>
      <c r="NMQ82" s="458"/>
      <c r="NMR82" s="458"/>
      <c r="NMS82" s="458"/>
      <c r="NMT82" s="458"/>
      <c r="NMU82" s="458"/>
      <c r="NMV82" s="458"/>
      <c r="NMW82" s="458"/>
      <c r="NMX82" s="458"/>
      <c r="NMY82" s="458"/>
      <c r="NMZ82" s="458"/>
      <c r="NNA82" s="458"/>
      <c r="NNB82" s="458"/>
      <c r="NNC82" s="458"/>
      <c r="NND82" s="458"/>
      <c r="NNE82" s="458"/>
      <c r="NNF82" s="458"/>
      <c r="NNG82" s="458"/>
      <c r="NNH82" s="458"/>
      <c r="NNI82" s="458"/>
      <c r="NNJ82" s="458"/>
      <c r="NNK82" s="458"/>
      <c r="NNL82" s="458"/>
      <c r="NNM82" s="458"/>
      <c r="NNN82" s="458"/>
      <c r="NNO82" s="458"/>
      <c r="NNP82" s="458"/>
      <c r="NNQ82" s="458"/>
      <c r="NNR82" s="458"/>
      <c r="NNS82" s="458"/>
      <c r="NNT82" s="458"/>
      <c r="NNU82" s="458"/>
      <c r="NNV82" s="458"/>
      <c r="NNW82" s="458"/>
      <c r="NNX82" s="458"/>
      <c r="NNY82" s="458"/>
      <c r="NNZ82" s="458"/>
      <c r="NOA82" s="458"/>
      <c r="NOB82" s="458"/>
      <c r="NOC82" s="458"/>
      <c r="NOD82" s="458"/>
      <c r="NOE82" s="458"/>
      <c r="NOF82" s="458"/>
      <c r="NOG82" s="458"/>
      <c r="NOH82" s="458"/>
      <c r="NOI82" s="458"/>
      <c r="NOJ82" s="458"/>
      <c r="NOK82" s="458"/>
      <c r="NOL82" s="458"/>
      <c r="NOM82" s="458"/>
      <c r="NON82" s="458"/>
      <c r="NOO82" s="458"/>
      <c r="NOP82" s="458"/>
      <c r="NOQ82" s="458"/>
      <c r="NOR82" s="458"/>
      <c r="NOS82" s="458"/>
      <c r="NOT82" s="458"/>
      <c r="NOU82" s="458"/>
      <c r="NOV82" s="458"/>
      <c r="NOW82" s="458"/>
      <c r="NOX82" s="458"/>
      <c r="NOY82" s="458"/>
      <c r="NOZ82" s="458"/>
      <c r="NPA82" s="458"/>
      <c r="NPB82" s="458"/>
      <c r="NPC82" s="458"/>
      <c r="NPD82" s="458"/>
      <c r="NPE82" s="458"/>
      <c r="NPF82" s="458"/>
      <c r="NPG82" s="458"/>
      <c r="NPH82" s="458"/>
      <c r="NPI82" s="458"/>
      <c r="NPJ82" s="458"/>
      <c r="NPK82" s="458"/>
      <c r="NPL82" s="458"/>
      <c r="NPM82" s="458"/>
      <c r="NPN82" s="458"/>
      <c r="NPO82" s="458"/>
      <c r="NPP82" s="458"/>
      <c r="NPQ82" s="458"/>
      <c r="NPR82" s="458"/>
      <c r="NPS82" s="458"/>
      <c r="NPT82" s="458"/>
      <c r="NPU82" s="458"/>
      <c r="NPV82" s="458"/>
      <c r="NPW82" s="458"/>
      <c r="NPX82" s="458"/>
      <c r="NPY82" s="458"/>
      <c r="NPZ82" s="458"/>
      <c r="NQA82" s="458"/>
      <c r="NQB82" s="458"/>
      <c r="NQC82" s="458"/>
      <c r="NQD82" s="458"/>
      <c r="NQE82" s="458"/>
      <c r="NQF82" s="458"/>
      <c r="NQG82" s="458"/>
      <c r="NQH82" s="458"/>
      <c r="NQI82" s="458"/>
      <c r="NQJ82" s="458"/>
      <c r="NQK82" s="458"/>
      <c r="NQL82" s="458"/>
      <c r="NQM82" s="458"/>
      <c r="NQN82" s="458"/>
      <c r="NQO82" s="458"/>
      <c r="NQP82" s="458"/>
      <c r="NQQ82" s="458"/>
      <c r="NQR82" s="458"/>
      <c r="NQS82" s="458"/>
      <c r="NQT82" s="458"/>
      <c r="NQU82" s="458"/>
      <c r="NQV82" s="458"/>
      <c r="NQW82" s="458"/>
      <c r="NQX82" s="458"/>
      <c r="NQY82" s="458"/>
      <c r="NQZ82" s="458"/>
      <c r="NRA82" s="458"/>
      <c r="NRB82" s="458"/>
      <c r="NRC82" s="458"/>
      <c r="NRD82" s="458"/>
      <c r="NRE82" s="458"/>
      <c r="NRF82" s="458"/>
      <c r="NRG82" s="458"/>
      <c r="NRH82" s="458"/>
      <c r="NRI82" s="458"/>
      <c r="NRJ82" s="458"/>
      <c r="NRK82" s="458"/>
      <c r="NRL82" s="458"/>
      <c r="NRM82" s="458"/>
      <c r="NRN82" s="458"/>
      <c r="NRO82" s="458"/>
      <c r="NRP82" s="458"/>
      <c r="NRQ82" s="458"/>
      <c r="NRR82" s="458"/>
      <c r="NRS82" s="458"/>
      <c r="NRT82" s="458"/>
      <c r="NRU82" s="458"/>
      <c r="NRV82" s="458"/>
      <c r="NRW82" s="458"/>
      <c r="NRX82" s="458"/>
      <c r="NRY82" s="458"/>
      <c r="NRZ82" s="458"/>
      <c r="NSA82" s="458"/>
      <c r="NSB82" s="458"/>
      <c r="NSC82" s="458"/>
      <c r="NSD82" s="458"/>
      <c r="NSE82" s="458"/>
      <c r="NSF82" s="458"/>
      <c r="NSG82" s="458"/>
      <c r="NSH82" s="458"/>
      <c r="NSI82" s="458"/>
      <c r="NSJ82" s="458"/>
      <c r="NSK82" s="458"/>
      <c r="NSL82" s="458"/>
      <c r="NSM82" s="458"/>
      <c r="NSN82" s="458"/>
      <c r="NSO82" s="458"/>
      <c r="NSP82" s="458"/>
      <c r="NSQ82" s="458"/>
      <c r="NSR82" s="458"/>
      <c r="NSS82" s="458"/>
      <c r="NST82" s="458"/>
      <c r="NSU82" s="458"/>
      <c r="NSV82" s="458"/>
      <c r="NSW82" s="458"/>
      <c r="NSX82" s="458"/>
      <c r="NSY82" s="458"/>
      <c r="NSZ82" s="458"/>
      <c r="NTA82" s="458"/>
      <c r="NTB82" s="458"/>
      <c r="NTC82" s="458"/>
      <c r="NTD82" s="458"/>
      <c r="NTE82" s="458"/>
      <c r="NTF82" s="458"/>
      <c r="NTG82" s="458"/>
      <c r="NTH82" s="458"/>
      <c r="NTI82" s="458"/>
      <c r="NTJ82" s="458"/>
      <c r="NTK82" s="458"/>
      <c r="NTL82" s="458"/>
      <c r="NTM82" s="458"/>
      <c r="NTN82" s="458"/>
      <c r="NTO82" s="458"/>
      <c r="NTP82" s="458"/>
      <c r="NTQ82" s="458"/>
      <c r="NTR82" s="458"/>
      <c r="NTS82" s="458"/>
      <c r="NTT82" s="458"/>
      <c r="NTU82" s="458"/>
      <c r="NTV82" s="458"/>
      <c r="NTW82" s="458"/>
      <c r="NTX82" s="458"/>
      <c r="NTY82" s="458"/>
      <c r="NTZ82" s="458"/>
      <c r="NUA82" s="458"/>
      <c r="NUB82" s="458"/>
      <c r="NUC82" s="458"/>
      <c r="NUD82" s="458"/>
      <c r="NUE82" s="458"/>
      <c r="NUF82" s="458"/>
      <c r="NUG82" s="458"/>
      <c r="NUH82" s="458"/>
      <c r="NUI82" s="458"/>
      <c r="NUJ82" s="458"/>
      <c r="NUK82" s="458"/>
      <c r="NUL82" s="458"/>
      <c r="NUM82" s="458"/>
      <c r="NUN82" s="458"/>
      <c r="NUO82" s="458"/>
      <c r="NUP82" s="458"/>
      <c r="NUQ82" s="458"/>
      <c r="NUR82" s="458"/>
      <c r="NUS82" s="458"/>
      <c r="NUT82" s="458"/>
      <c r="NUU82" s="458"/>
      <c r="NUV82" s="458"/>
      <c r="NUW82" s="458"/>
      <c r="NUX82" s="458"/>
      <c r="NUY82" s="458"/>
      <c r="NUZ82" s="458"/>
      <c r="NVA82" s="458"/>
      <c r="NVB82" s="458"/>
      <c r="NVC82" s="458"/>
      <c r="NVD82" s="458"/>
      <c r="NVE82" s="458"/>
      <c r="NVF82" s="458"/>
      <c r="NVG82" s="458"/>
      <c r="NVH82" s="458"/>
      <c r="NVI82" s="458"/>
      <c r="NVJ82" s="458"/>
      <c r="NVK82" s="458"/>
      <c r="NVL82" s="458"/>
      <c r="NVM82" s="458"/>
      <c r="NVN82" s="458"/>
      <c r="NVO82" s="458"/>
      <c r="NVP82" s="458"/>
      <c r="NVQ82" s="458"/>
      <c r="NVR82" s="458"/>
      <c r="NVS82" s="458"/>
      <c r="NVT82" s="458"/>
      <c r="NVU82" s="458"/>
      <c r="NVV82" s="458"/>
      <c r="NVW82" s="458"/>
      <c r="NVX82" s="458"/>
      <c r="NVY82" s="458"/>
      <c r="NVZ82" s="458"/>
      <c r="NWA82" s="458"/>
      <c r="NWB82" s="458"/>
      <c r="NWC82" s="458"/>
      <c r="NWD82" s="458"/>
      <c r="NWE82" s="458"/>
      <c r="NWF82" s="458"/>
      <c r="NWG82" s="458"/>
      <c r="NWH82" s="458"/>
      <c r="NWI82" s="458"/>
      <c r="NWJ82" s="458"/>
      <c r="NWK82" s="458"/>
      <c r="NWL82" s="458"/>
      <c r="NWM82" s="458"/>
      <c r="NWN82" s="458"/>
      <c r="NWO82" s="458"/>
      <c r="NWP82" s="458"/>
      <c r="NWQ82" s="458"/>
      <c r="NWR82" s="458"/>
      <c r="NWS82" s="458"/>
      <c r="NWT82" s="458"/>
      <c r="NWU82" s="458"/>
      <c r="NWV82" s="458"/>
      <c r="NWW82" s="458"/>
      <c r="NWX82" s="458"/>
      <c r="NWY82" s="458"/>
      <c r="NWZ82" s="458"/>
      <c r="NXA82" s="458"/>
      <c r="NXB82" s="458"/>
      <c r="NXC82" s="458"/>
      <c r="NXD82" s="458"/>
      <c r="NXE82" s="458"/>
      <c r="NXF82" s="458"/>
      <c r="NXG82" s="458"/>
      <c r="NXH82" s="458"/>
      <c r="NXI82" s="458"/>
      <c r="NXJ82" s="458"/>
      <c r="NXK82" s="458"/>
      <c r="NXL82" s="458"/>
      <c r="NXM82" s="458"/>
      <c r="NXN82" s="458"/>
      <c r="NXO82" s="458"/>
      <c r="NXP82" s="458"/>
      <c r="NXQ82" s="458"/>
      <c r="NXR82" s="458"/>
      <c r="NXS82" s="458"/>
      <c r="NXT82" s="458"/>
      <c r="NXU82" s="458"/>
      <c r="NXV82" s="458"/>
      <c r="NXW82" s="458"/>
      <c r="NXX82" s="458"/>
      <c r="NXY82" s="458"/>
      <c r="NXZ82" s="458"/>
      <c r="NYA82" s="458"/>
      <c r="NYB82" s="458"/>
      <c r="NYC82" s="458"/>
      <c r="NYD82" s="458"/>
      <c r="NYE82" s="458"/>
      <c r="NYF82" s="458"/>
      <c r="NYG82" s="458"/>
      <c r="NYH82" s="458"/>
      <c r="NYI82" s="458"/>
      <c r="NYJ82" s="458"/>
      <c r="NYK82" s="458"/>
      <c r="NYL82" s="458"/>
      <c r="NYM82" s="458"/>
      <c r="NYN82" s="458"/>
      <c r="NYO82" s="458"/>
      <c r="NYP82" s="458"/>
      <c r="NYQ82" s="458"/>
      <c r="NYR82" s="458"/>
      <c r="NYS82" s="458"/>
      <c r="NYT82" s="458"/>
      <c r="NYU82" s="458"/>
      <c r="NYV82" s="458"/>
      <c r="NYW82" s="458"/>
      <c r="NYX82" s="458"/>
      <c r="NYY82" s="458"/>
      <c r="NYZ82" s="458"/>
      <c r="NZA82" s="458"/>
      <c r="NZB82" s="458"/>
      <c r="NZC82" s="458"/>
      <c r="NZD82" s="458"/>
      <c r="NZE82" s="458"/>
      <c r="NZF82" s="458"/>
      <c r="NZG82" s="458"/>
      <c r="NZH82" s="458"/>
      <c r="NZI82" s="458"/>
      <c r="NZJ82" s="458"/>
      <c r="NZK82" s="458"/>
      <c r="NZL82" s="458"/>
      <c r="NZM82" s="458"/>
      <c r="NZN82" s="458"/>
      <c r="NZO82" s="458"/>
      <c r="NZP82" s="458"/>
      <c r="NZQ82" s="458"/>
      <c r="NZR82" s="458"/>
      <c r="NZS82" s="458"/>
      <c r="NZT82" s="458"/>
      <c r="NZU82" s="458"/>
      <c r="NZV82" s="458"/>
      <c r="NZW82" s="458"/>
      <c r="NZX82" s="458"/>
      <c r="NZY82" s="458"/>
      <c r="NZZ82" s="458"/>
      <c r="OAA82" s="458"/>
      <c r="OAB82" s="458"/>
      <c r="OAC82" s="458"/>
      <c r="OAD82" s="458"/>
      <c r="OAE82" s="458"/>
      <c r="OAF82" s="458"/>
      <c r="OAG82" s="458"/>
      <c r="OAH82" s="458"/>
      <c r="OAI82" s="458"/>
      <c r="OAJ82" s="458"/>
      <c r="OAK82" s="458"/>
      <c r="OAL82" s="458"/>
      <c r="OAM82" s="458"/>
      <c r="OAN82" s="458"/>
      <c r="OAO82" s="458"/>
      <c r="OAP82" s="458"/>
      <c r="OAQ82" s="458"/>
      <c r="OAR82" s="458"/>
      <c r="OAS82" s="458"/>
      <c r="OAT82" s="458"/>
      <c r="OAU82" s="458"/>
      <c r="OAV82" s="458"/>
      <c r="OAW82" s="458"/>
      <c r="OAX82" s="458"/>
      <c r="OAY82" s="458"/>
      <c r="OAZ82" s="458"/>
      <c r="OBA82" s="458"/>
      <c r="OBB82" s="458"/>
      <c r="OBC82" s="458"/>
      <c r="OBD82" s="458"/>
      <c r="OBE82" s="458"/>
      <c r="OBF82" s="458"/>
      <c r="OBG82" s="458"/>
      <c r="OBH82" s="458"/>
      <c r="OBI82" s="458"/>
      <c r="OBJ82" s="458"/>
      <c r="OBK82" s="458"/>
      <c r="OBL82" s="458"/>
      <c r="OBM82" s="458"/>
      <c r="OBN82" s="458"/>
      <c r="OBO82" s="458"/>
      <c r="OBP82" s="458"/>
      <c r="OBQ82" s="458"/>
      <c r="OBR82" s="458"/>
      <c r="OBS82" s="458"/>
      <c r="OBT82" s="458"/>
      <c r="OBU82" s="458"/>
      <c r="OBV82" s="458"/>
      <c r="OBW82" s="458"/>
      <c r="OBX82" s="458"/>
      <c r="OBY82" s="458"/>
      <c r="OBZ82" s="458"/>
      <c r="OCA82" s="458"/>
      <c r="OCB82" s="458"/>
      <c r="OCC82" s="458"/>
      <c r="OCD82" s="458"/>
      <c r="OCE82" s="458"/>
      <c r="OCF82" s="458"/>
      <c r="OCG82" s="458"/>
      <c r="OCH82" s="458"/>
      <c r="OCI82" s="458"/>
      <c r="OCJ82" s="458"/>
      <c r="OCK82" s="458"/>
      <c r="OCL82" s="458"/>
      <c r="OCM82" s="458"/>
      <c r="OCN82" s="458"/>
      <c r="OCO82" s="458"/>
      <c r="OCP82" s="458"/>
      <c r="OCQ82" s="458"/>
      <c r="OCR82" s="458"/>
      <c r="OCS82" s="458"/>
      <c r="OCT82" s="458"/>
      <c r="OCU82" s="458"/>
      <c r="OCV82" s="458"/>
      <c r="OCW82" s="458"/>
      <c r="OCX82" s="458"/>
      <c r="OCY82" s="458"/>
      <c r="OCZ82" s="458"/>
      <c r="ODA82" s="458"/>
      <c r="ODB82" s="458"/>
      <c r="ODC82" s="458"/>
      <c r="ODD82" s="458"/>
      <c r="ODE82" s="458"/>
      <c r="ODF82" s="458"/>
      <c r="ODG82" s="458"/>
      <c r="ODH82" s="458"/>
      <c r="ODI82" s="458"/>
      <c r="ODJ82" s="458"/>
      <c r="ODK82" s="458"/>
      <c r="ODL82" s="458"/>
      <c r="ODM82" s="458"/>
      <c r="ODN82" s="458"/>
      <c r="ODO82" s="458"/>
      <c r="ODP82" s="458"/>
      <c r="ODQ82" s="458"/>
      <c r="ODR82" s="458"/>
      <c r="ODS82" s="458"/>
      <c r="ODT82" s="458"/>
      <c r="ODU82" s="458"/>
      <c r="ODV82" s="458"/>
      <c r="ODW82" s="458"/>
      <c r="ODX82" s="458"/>
      <c r="ODY82" s="458"/>
      <c r="ODZ82" s="458"/>
      <c r="OEA82" s="458"/>
      <c r="OEB82" s="458"/>
      <c r="OEC82" s="458"/>
      <c r="OED82" s="458"/>
      <c r="OEE82" s="458"/>
      <c r="OEF82" s="458"/>
      <c r="OEG82" s="458"/>
      <c r="OEH82" s="458"/>
      <c r="OEI82" s="458"/>
      <c r="OEJ82" s="458"/>
      <c r="OEK82" s="458"/>
      <c r="OEL82" s="458"/>
      <c r="OEM82" s="458"/>
      <c r="OEN82" s="458"/>
      <c r="OEO82" s="458"/>
      <c r="OEP82" s="458"/>
      <c r="OEQ82" s="458"/>
      <c r="OER82" s="458"/>
      <c r="OES82" s="458"/>
      <c r="OET82" s="458"/>
      <c r="OEU82" s="458"/>
      <c r="OEV82" s="458"/>
      <c r="OEW82" s="458"/>
      <c r="OEX82" s="458"/>
      <c r="OEY82" s="458"/>
      <c r="OEZ82" s="458"/>
      <c r="OFA82" s="458"/>
      <c r="OFB82" s="458"/>
      <c r="OFC82" s="458"/>
      <c r="OFD82" s="458"/>
      <c r="OFE82" s="458"/>
      <c r="OFF82" s="458"/>
      <c r="OFG82" s="458"/>
      <c r="OFH82" s="458"/>
      <c r="OFI82" s="458"/>
      <c r="OFJ82" s="458"/>
      <c r="OFK82" s="458"/>
      <c r="OFL82" s="458"/>
      <c r="OFM82" s="458"/>
      <c r="OFN82" s="458"/>
      <c r="OFO82" s="458"/>
      <c r="OFP82" s="458"/>
      <c r="OFQ82" s="458"/>
      <c r="OFR82" s="458"/>
      <c r="OFS82" s="458"/>
      <c r="OFT82" s="458"/>
      <c r="OFU82" s="458"/>
      <c r="OFV82" s="458"/>
      <c r="OFW82" s="458"/>
      <c r="OFX82" s="458"/>
      <c r="OFY82" s="458"/>
      <c r="OFZ82" s="458"/>
      <c r="OGA82" s="458"/>
      <c r="OGB82" s="458"/>
      <c r="OGC82" s="458"/>
      <c r="OGD82" s="458"/>
      <c r="OGE82" s="458"/>
      <c r="OGF82" s="458"/>
      <c r="OGG82" s="458"/>
      <c r="OGH82" s="458"/>
      <c r="OGI82" s="458"/>
      <c r="OGJ82" s="458"/>
      <c r="OGK82" s="458"/>
      <c r="OGL82" s="458"/>
      <c r="OGM82" s="458"/>
      <c r="OGN82" s="458"/>
      <c r="OGO82" s="458"/>
      <c r="OGP82" s="458"/>
      <c r="OGQ82" s="458"/>
      <c r="OGR82" s="458"/>
      <c r="OGS82" s="458"/>
      <c r="OGT82" s="458"/>
      <c r="OGU82" s="458"/>
      <c r="OGV82" s="458"/>
      <c r="OGW82" s="458"/>
      <c r="OGX82" s="458"/>
      <c r="OGY82" s="458"/>
      <c r="OGZ82" s="458"/>
      <c r="OHA82" s="458"/>
      <c r="OHB82" s="458"/>
      <c r="OHC82" s="458"/>
      <c r="OHD82" s="458"/>
      <c r="OHE82" s="458"/>
      <c r="OHF82" s="458"/>
      <c r="OHG82" s="458"/>
      <c r="OHH82" s="458"/>
      <c r="OHI82" s="458"/>
      <c r="OHJ82" s="458"/>
      <c r="OHK82" s="458"/>
      <c r="OHL82" s="458"/>
      <c r="OHM82" s="458"/>
      <c r="OHN82" s="458"/>
      <c r="OHO82" s="458"/>
      <c r="OHP82" s="458"/>
      <c r="OHQ82" s="458"/>
      <c r="OHR82" s="458"/>
      <c r="OHS82" s="458"/>
      <c r="OHT82" s="458"/>
      <c r="OHU82" s="458"/>
      <c r="OHV82" s="458"/>
      <c r="OHW82" s="458"/>
      <c r="OHX82" s="458"/>
      <c r="OHY82" s="458"/>
      <c r="OHZ82" s="458"/>
      <c r="OIA82" s="458"/>
      <c r="OIB82" s="458"/>
      <c r="OIC82" s="458"/>
      <c r="OID82" s="458"/>
      <c r="OIE82" s="458"/>
      <c r="OIF82" s="458"/>
      <c r="OIG82" s="458"/>
      <c r="OIH82" s="458"/>
      <c r="OII82" s="458"/>
      <c r="OIJ82" s="458"/>
      <c r="OIK82" s="458"/>
      <c r="OIL82" s="458"/>
      <c r="OIM82" s="458"/>
      <c r="OIN82" s="458"/>
      <c r="OIO82" s="458"/>
      <c r="OIP82" s="458"/>
      <c r="OIQ82" s="458"/>
      <c r="OIR82" s="458"/>
      <c r="OIS82" s="458"/>
      <c r="OIT82" s="458"/>
      <c r="OIU82" s="458"/>
      <c r="OIV82" s="458"/>
      <c r="OIW82" s="458"/>
      <c r="OIX82" s="458"/>
      <c r="OIY82" s="458"/>
      <c r="OIZ82" s="458"/>
      <c r="OJA82" s="458"/>
      <c r="OJB82" s="458"/>
      <c r="OJC82" s="458"/>
      <c r="OJD82" s="458"/>
      <c r="OJE82" s="458"/>
      <c r="OJF82" s="458"/>
      <c r="OJG82" s="458"/>
      <c r="OJH82" s="458"/>
      <c r="OJI82" s="458"/>
      <c r="OJJ82" s="458"/>
      <c r="OJK82" s="458"/>
      <c r="OJL82" s="458"/>
      <c r="OJM82" s="458"/>
      <c r="OJN82" s="458"/>
      <c r="OJO82" s="458"/>
      <c r="OJP82" s="458"/>
      <c r="OJQ82" s="458"/>
      <c r="OJR82" s="458"/>
      <c r="OJS82" s="458"/>
      <c r="OJT82" s="458"/>
      <c r="OJU82" s="458"/>
      <c r="OJV82" s="458"/>
      <c r="OJW82" s="458"/>
      <c r="OJX82" s="458"/>
      <c r="OJY82" s="458"/>
      <c r="OJZ82" s="458"/>
      <c r="OKA82" s="458"/>
      <c r="OKB82" s="458"/>
      <c r="OKC82" s="458"/>
      <c r="OKD82" s="458"/>
      <c r="OKE82" s="458"/>
      <c r="OKF82" s="458"/>
      <c r="OKG82" s="458"/>
      <c r="OKH82" s="458"/>
      <c r="OKI82" s="458"/>
      <c r="OKJ82" s="458"/>
      <c r="OKK82" s="458"/>
      <c r="OKL82" s="458"/>
      <c r="OKM82" s="458"/>
      <c r="OKN82" s="458"/>
      <c r="OKO82" s="458"/>
      <c r="OKP82" s="458"/>
      <c r="OKQ82" s="458"/>
      <c r="OKR82" s="458"/>
      <c r="OKS82" s="458"/>
      <c r="OKT82" s="458"/>
      <c r="OKU82" s="458"/>
      <c r="OKV82" s="458"/>
      <c r="OKW82" s="458"/>
      <c r="OKX82" s="458"/>
      <c r="OKY82" s="458"/>
      <c r="OKZ82" s="458"/>
      <c r="OLA82" s="458"/>
      <c r="OLB82" s="458"/>
      <c r="OLC82" s="458"/>
      <c r="OLD82" s="458"/>
      <c r="OLE82" s="458"/>
      <c r="OLF82" s="458"/>
      <c r="OLG82" s="458"/>
      <c r="OLH82" s="458"/>
      <c r="OLI82" s="458"/>
      <c r="OLJ82" s="458"/>
      <c r="OLK82" s="458"/>
      <c r="OLL82" s="458"/>
      <c r="OLM82" s="458"/>
      <c r="OLN82" s="458"/>
      <c r="OLO82" s="458"/>
      <c r="OLP82" s="458"/>
      <c r="OLQ82" s="458"/>
      <c r="OLR82" s="458"/>
      <c r="OLS82" s="458"/>
      <c r="OLT82" s="458"/>
      <c r="OLU82" s="458"/>
      <c r="OLV82" s="458"/>
      <c r="OLW82" s="458"/>
      <c r="OLX82" s="458"/>
      <c r="OLY82" s="458"/>
      <c r="OLZ82" s="458"/>
      <c r="OMA82" s="458"/>
      <c r="OMB82" s="458"/>
      <c r="OMC82" s="458"/>
      <c r="OMD82" s="458"/>
      <c r="OME82" s="458"/>
      <c r="OMF82" s="458"/>
      <c r="OMG82" s="458"/>
      <c r="OMH82" s="458"/>
      <c r="OMI82" s="458"/>
      <c r="OMJ82" s="458"/>
      <c r="OMK82" s="458"/>
      <c r="OML82" s="458"/>
      <c r="OMM82" s="458"/>
      <c r="OMN82" s="458"/>
      <c r="OMO82" s="458"/>
      <c r="OMP82" s="458"/>
      <c r="OMQ82" s="458"/>
      <c r="OMR82" s="458"/>
      <c r="OMS82" s="458"/>
      <c r="OMT82" s="458"/>
      <c r="OMU82" s="458"/>
      <c r="OMV82" s="458"/>
      <c r="OMW82" s="458"/>
      <c r="OMX82" s="458"/>
      <c r="OMY82" s="458"/>
      <c r="OMZ82" s="458"/>
      <c r="ONA82" s="458"/>
      <c r="ONB82" s="458"/>
      <c r="ONC82" s="458"/>
      <c r="OND82" s="458"/>
      <c r="ONE82" s="458"/>
      <c r="ONF82" s="458"/>
      <c r="ONG82" s="458"/>
      <c r="ONH82" s="458"/>
      <c r="ONI82" s="458"/>
      <c r="ONJ82" s="458"/>
      <c r="ONK82" s="458"/>
      <c r="ONL82" s="458"/>
      <c r="ONM82" s="458"/>
      <c r="ONN82" s="458"/>
      <c r="ONO82" s="458"/>
      <c r="ONP82" s="458"/>
      <c r="ONQ82" s="458"/>
      <c r="ONR82" s="458"/>
      <c r="ONS82" s="458"/>
      <c r="ONT82" s="458"/>
      <c r="ONU82" s="458"/>
      <c r="ONV82" s="458"/>
      <c r="ONW82" s="458"/>
      <c r="ONX82" s="458"/>
      <c r="ONY82" s="458"/>
      <c r="ONZ82" s="458"/>
      <c r="OOA82" s="458"/>
      <c r="OOB82" s="458"/>
      <c r="OOC82" s="458"/>
      <c r="OOD82" s="458"/>
      <c r="OOE82" s="458"/>
      <c r="OOF82" s="458"/>
      <c r="OOG82" s="458"/>
      <c r="OOH82" s="458"/>
      <c r="OOI82" s="458"/>
      <c r="OOJ82" s="458"/>
      <c r="OOK82" s="458"/>
      <c r="OOL82" s="458"/>
      <c r="OOM82" s="458"/>
      <c r="OON82" s="458"/>
      <c r="OOO82" s="458"/>
      <c r="OOP82" s="458"/>
      <c r="OOQ82" s="458"/>
      <c r="OOR82" s="458"/>
      <c r="OOS82" s="458"/>
      <c r="OOT82" s="458"/>
      <c r="OOU82" s="458"/>
      <c r="OOV82" s="458"/>
      <c r="OOW82" s="458"/>
      <c r="OOX82" s="458"/>
      <c r="OOY82" s="458"/>
      <c r="OOZ82" s="458"/>
      <c r="OPA82" s="458"/>
      <c r="OPB82" s="458"/>
      <c r="OPC82" s="458"/>
      <c r="OPD82" s="458"/>
      <c r="OPE82" s="458"/>
      <c r="OPF82" s="458"/>
      <c r="OPG82" s="458"/>
      <c r="OPH82" s="458"/>
      <c r="OPI82" s="458"/>
      <c r="OPJ82" s="458"/>
      <c r="OPK82" s="458"/>
      <c r="OPL82" s="458"/>
      <c r="OPM82" s="458"/>
      <c r="OPN82" s="458"/>
      <c r="OPO82" s="458"/>
      <c r="OPP82" s="458"/>
      <c r="OPQ82" s="458"/>
      <c r="OPR82" s="458"/>
      <c r="OPS82" s="458"/>
      <c r="OPT82" s="458"/>
      <c r="OPU82" s="458"/>
      <c r="OPV82" s="458"/>
      <c r="OPW82" s="458"/>
      <c r="OPX82" s="458"/>
      <c r="OPY82" s="458"/>
      <c r="OPZ82" s="458"/>
      <c r="OQA82" s="458"/>
      <c r="OQB82" s="458"/>
      <c r="OQC82" s="458"/>
      <c r="OQD82" s="458"/>
      <c r="OQE82" s="458"/>
      <c r="OQF82" s="458"/>
      <c r="OQG82" s="458"/>
      <c r="OQH82" s="458"/>
      <c r="OQI82" s="458"/>
      <c r="OQJ82" s="458"/>
      <c r="OQK82" s="458"/>
      <c r="OQL82" s="458"/>
      <c r="OQM82" s="458"/>
      <c r="OQN82" s="458"/>
      <c r="OQO82" s="458"/>
      <c r="OQP82" s="458"/>
      <c r="OQQ82" s="458"/>
      <c r="OQR82" s="458"/>
      <c r="OQS82" s="458"/>
      <c r="OQT82" s="458"/>
      <c r="OQU82" s="458"/>
      <c r="OQV82" s="458"/>
      <c r="OQW82" s="458"/>
      <c r="OQX82" s="458"/>
      <c r="OQY82" s="458"/>
      <c r="OQZ82" s="458"/>
      <c r="ORA82" s="458"/>
      <c r="ORB82" s="458"/>
      <c r="ORC82" s="458"/>
      <c r="ORD82" s="458"/>
      <c r="ORE82" s="458"/>
      <c r="ORF82" s="458"/>
      <c r="ORG82" s="458"/>
      <c r="ORH82" s="458"/>
      <c r="ORI82" s="458"/>
      <c r="ORJ82" s="458"/>
      <c r="ORK82" s="458"/>
      <c r="ORL82" s="458"/>
      <c r="ORM82" s="458"/>
      <c r="ORN82" s="458"/>
      <c r="ORO82" s="458"/>
      <c r="ORP82" s="458"/>
      <c r="ORQ82" s="458"/>
      <c r="ORR82" s="458"/>
      <c r="ORS82" s="458"/>
      <c r="ORT82" s="458"/>
      <c r="ORU82" s="458"/>
      <c r="ORV82" s="458"/>
      <c r="ORW82" s="458"/>
      <c r="ORX82" s="458"/>
      <c r="ORY82" s="458"/>
      <c r="ORZ82" s="458"/>
      <c r="OSA82" s="458"/>
      <c r="OSB82" s="458"/>
      <c r="OSC82" s="458"/>
      <c r="OSD82" s="458"/>
      <c r="OSE82" s="458"/>
      <c r="OSF82" s="458"/>
      <c r="OSG82" s="458"/>
      <c r="OSH82" s="458"/>
      <c r="OSI82" s="458"/>
      <c r="OSJ82" s="458"/>
      <c r="OSK82" s="458"/>
      <c r="OSL82" s="458"/>
      <c r="OSM82" s="458"/>
      <c r="OSN82" s="458"/>
      <c r="OSO82" s="458"/>
      <c r="OSP82" s="458"/>
      <c r="OSQ82" s="458"/>
      <c r="OSR82" s="458"/>
      <c r="OSS82" s="458"/>
      <c r="OST82" s="458"/>
      <c r="OSU82" s="458"/>
      <c r="OSV82" s="458"/>
      <c r="OSW82" s="458"/>
      <c r="OSX82" s="458"/>
      <c r="OSY82" s="458"/>
      <c r="OSZ82" s="458"/>
      <c r="OTA82" s="458"/>
      <c r="OTB82" s="458"/>
      <c r="OTC82" s="458"/>
      <c r="OTD82" s="458"/>
      <c r="OTE82" s="458"/>
      <c r="OTF82" s="458"/>
      <c r="OTG82" s="458"/>
      <c r="OTH82" s="458"/>
      <c r="OTI82" s="458"/>
      <c r="OTJ82" s="458"/>
      <c r="OTK82" s="458"/>
      <c r="OTL82" s="458"/>
      <c r="OTM82" s="458"/>
      <c r="OTN82" s="458"/>
      <c r="OTO82" s="458"/>
      <c r="OTP82" s="458"/>
      <c r="OTQ82" s="458"/>
      <c r="OTR82" s="458"/>
      <c r="OTS82" s="458"/>
      <c r="OTT82" s="458"/>
      <c r="OTU82" s="458"/>
      <c r="OTV82" s="458"/>
      <c r="OTW82" s="458"/>
      <c r="OTX82" s="458"/>
      <c r="OTY82" s="458"/>
      <c r="OTZ82" s="458"/>
      <c r="OUA82" s="458"/>
      <c r="OUB82" s="458"/>
      <c r="OUC82" s="458"/>
      <c r="OUD82" s="458"/>
      <c r="OUE82" s="458"/>
      <c r="OUF82" s="458"/>
      <c r="OUG82" s="458"/>
      <c r="OUH82" s="458"/>
      <c r="OUI82" s="458"/>
      <c r="OUJ82" s="458"/>
      <c r="OUK82" s="458"/>
      <c r="OUL82" s="458"/>
      <c r="OUM82" s="458"/>
      <c r="OUN82" s="458"/>
      <c r="OUO82" s="458"/>
      <c r="OUP82" s="458"/>
      <c r="OUQ82" s="458"/>
      <c r="OUR82" s="458"/>
      <c r="OUS82" s="458"/>
      <c r="OUT82" s="458"/>
      <c r="OUU82" s="458"/>
      <c r="OUV82" s="458"/>
      <c r="OUW82" s="458"/>
      <c r="OUX82" s="458"/>
      <c r="OUY82" s="458"/>
      <c r="OUZ82" s="458"/>
      <c r="OVA82" s="458"/>
      <c r="OVB82" s="458"/>
      <c r="OVC82" s="458"/>
      <c r="OVD82" s="458"/>
      <c r="OVE82" s="458"/>
      <c r="OVF82" s="458"/>
      <c r="OVG82" s="458"/>
      <c r="OVH82" s="458"/>
      <c r="OVI82" s="458"/>
      <c r="OVJ82" s="458"/>
      <c r="OVK82" s="458"/>
      <c r="OVL82" s="458"/>
      <c r="OVM82" s="458"/>
      <c r="OVN82" s="458"/>
      <c r="OVO82" s="458"/>
      <c r="OVP82" s="458"/>
      <c r="OVQ82" s="458"/>
      <c r="OVR82" s="458"/>
      <c r="OVS82" s="458"/>
      <c r="OVT82" s="458"/>
      <c r="OVU82" s="458"/>
      <c r="OVV82" s="458"/>
      <c r="OVW82" s="458"/>
      <c r="OVX82" s="458"/>
      <c r="OVY82" s="458"/>
      <c r="OVZ82" s="458"/>
      <c r="OWA82" s="458"/>
      <c r="OWB82" s="458"/>
      <c r="OWC82" s="458"/>
      <c r="OWD82" s="458"/>
      <c r="OWE82" s="458"/>
      <c r="OWF82" s="458"/>
      <c r="OWG82" s="458"/>
      <c r="OWH82" s="458"/>
      <c r="OWI82" s="458"/>
      <c r="OWJ82" s="458"/>
      <c r="OWK82" s="458"/>
      <c r="OWL82" s="458"/>
      <c r="OWM82" s="458"/>
      <c r="OWN82" s="458"/>
      <c r="OWO82" s="458"/>
      <c r="OWP82" s="458"/>
      <c r="OWQ82" s="458"/>
      <c r="OWR82" s="458"/>
      <c r="OWS82" s="458"/>
      <c r="OWT82" s="458"/>
      <c r="OWU82" s="458"/>
      <c r="OWV82" s="458"/>
      <c r="OWW82" s="458"/>
      <c r="OWX82" s="458"/>
      <c r="OWY82" s="458"/>
      <c r="OWZ82" s="458"/>
      <c r="OXA82" s="458"/>
      <c r="OXB82" s="458"/>
      <c r="OXC82" s="458"/>
      <c r="OXD82" s="458"/>
      <c r="OXE82" s="458"/>
      <c r="OXF82" s="458"/>
      <c r="OXG82" s="458"/>
      <c r="OXH82" s="458"/>
      <c r="OXI82" s="458"/>
      <c r="OXJ82" s="458"/>
      <c r="OXK82" s="458"/>
      <c r="OXL82" s="458"/>
      <c r="OXM82" s="458"/>
      <c r="OXN82" s="458"/>
      <c r="OXO82" s="458"/>
      <c r="OXP82" s="458"/>
      <c r="OXQ82" s="458"/>
      <c r="OXR82" s="458"/>
      <c r="OXS82" s="458"/>
      <c r="OXT82" s="458"/>
      <c r="OXU82" s="458"/>
      <c r="OXV82" s="458"/>
      <c r="OXW82" s="458"/>
      <c r="OXX82" s="458"/>
      <c r="OXY82" s="458"/>
      <c r="OXZ82" s="458"/>
      <c r="OYA82" s="458"/>
      <c r="OYB82" s="458"/>
      <c r="OYC82" s="458"/>
      <c r="OYD82" s="458"/>
      <c r="OYE82" s="458"/>
      <c r="OYF82" s="458"/>
      <c r="OYG82" s="458"/>
      <c r="OYH82" s="458"/>
      <c r="OYI82" s="458"/>
      <c r="OYJ82" s="458"/>
      <c r="OYK82" s="458"/>
      <c r="OYL82" s="458"/>
      <c r="OYM82" s="458"/>
      <c r="OYN82" s="458"/>
      <c r="OYO82" s="458"/>
      <c r="OYP82" s="458"/>
      <c r="OYQ82" s="458"/>
      <c r="OYR82" s="458"/>
      <c r="OYS82" s="458"/>
      <c r="OYT82" s="458"/>
      <c r="OYU82" s="458"/>
      <c r="OYV82" s="458"/>
      <c r="OYW82" s="458"/>
      <c r="OYX82" s="458"/>
      <c r="OYY82" s="458"/>
      <c r="OYZ82" s="458"/>
      <c r="OZA82" s="458"/>
      <c r="OZB82" s="458"/>
      <c r="OZC82" s="458"/>
      <c r="OZD82" s="458"/>
      <c r="OZE82" s="458"/>
      <c r="OZF82" s="458"/>
      <c r="OZG82" s="458"/>
      <c r="OZH82" s="458"/>
      <c r="OZI82" s="458"/>
      <c r="OZJ82" s="458"/>
      <c r="OZK82" s="458"/>
      <c r="OZL82" s="458"/>
      <c r="OZM82" s="458"/>
      <c r="OZN82" s="458"/>
      <c r="OZO82" s="458"/>
      <c r="OZP82" s="458"/>
      <c r="OZQ82" s="458"/>
      <c r="OZR82" s="458"/>
      <c r="OZS82" s="458"/>
      <c r="OZT82" s="458"/>
      <c r="OZU82" s="458"/>
      <c r="OZV82" s="458"/>
      <c r="OZW82" s="458"/>
      <c r="OZX82" s="458"/>
      <c r="OZY82" s="458"/>
      <c r="OZZ82" s="458"/>
      <c r="PAA82" s="458"/>
      <c r="PAB82" s="458"/>
      <c r="PAC82" s="458"/>
      <c r="PAD82" s="458"/>
      <c r="PAE82" s="458"/>
      <c r="PAF82" s="458"/>
      <c r="PAG82" s="458"/>
      <c r="PAH82" s="458"/>
      <c r="PAI82" s="458"/>
      <c r="PAJ82" s="458"/>
      <c r="PAK82" s="458"/>
      <c r="PAL82" s="458"/>
      <c r="PAM82" s="458"/>
      <c r="PAN82" s="458"/>
      <c r="PAO82" s="458"/>
      <c r="PAP82" s="458"/>
      <c r="PAQ82" s="458"/>
      <c r="PAR82" s="458"/>
      <c r="PAS82" s="458"/>
      <c r="PAT82" s="458"/>
      <c r="PAU82" s="458"/>
      <c r="PAV82" s="458"/>
      <c r="PAW82" s="458"/>
      <c r="PAX82" s="458"/>
      <c r="PAY82" s="458"/>
      <c r="PAZ82" s="458"/>
      <c r="PBA82" s="458"/>
      <c r="PBB82" s="458"/>
      <c r="PBC82" s="458"/>
      <c r="PBD82" s="458"/>
      <c r="PBE82" s="458"/>
      <c r="PBF82" s="458"/>
      <c r="PBG82" s="458"/>
      <c r="PBH82" s="458"/>
      <c r="PBI82" s="458"/>
      <c r="PBJ82" s="458"/>
      <c r="PBK82" s="458"/>
      <c r="PBL82" s="458"/>
      <c r="PBM82" s="458"/>
      <c r="PBN82" s="458"/>
      <c r="PBO82" s="458"/>
      <c r="PBP82" s="458"/>
      <c r="PBQ82" s="458"/>
      <c r="PBR82" s="458"/>
      <c r="PBS82" s="458"/>
      <c r="PBT82" s="458"/>
      <c r="PBU82" s="458"/>
      <c r="PBV82" s="458"/>
      <c r="PBW82" s="458"/>
      <c r="PBX82" s="458"/>
      <c r="PBY82" s="458"/>
      <c r="PBZ82" s="458"/>
      <c r="PCA82" s="458"/>
      <c r="PCB82" s="458"/>
      <c r="PCC82" s="458"/>
      <c r="PCD82" s="458"/>
      <c r="PCE82" s="458"/>
      <c r="PCF82" s="458"/>
      <c r="PCG82" s="458"/>
      <c r="PCH82" s="458"/>
      <c r="PCI82" s="458"/>
      <c r="PCJ82" s="458"/>
      <c r="PCK82" s="458"/>
      <c r="PCL82" s="458"/>
      <c r="PCM82" s="458"/>
      <c r="PCN82" s="458"/>
      <c r="PCO82" s="458"/>
      <c r="PCP82" s="458"/>
      <c r="PCQ82" s="458"/>
      <c r="PCR82" s="458"/>
      <c r="PCS82" s="458"/>
      <c r="PCT82" s="458"/>
      <c r="PCU82" s="458"/>
      <c r="PCV82" s="458"/>
      <c r="PCW82" s="458"/>
      <c r="PCX82" s="458"/>
      <c r="PCY82" s="458"/>
      <c r="PCZ82" s="458"/>
      <c r="PDA82" s="458"/>
      <c r="PDB82" s="458"/>
      <c r="PDC82" s="458"/>
      <c r="PDD82" s="458"/>
      <c r="PDE82" s="458"/>
      <c r="PDF82" s="458"/>
      <c r="PDG82" s="458"/>
      <c r="PDH82" s="458"/>
      <c r="PDI82" s="458"/>
      <c r="PDJ82" s="458"/>
      <c r="PDK82" s="458"/>
      <c r="PDL82" s="458"/>
      <c r="PDM82" s="458"/>
      <c r="PDN82" s="458"/>
      <c r="PDO82" s="458"/>
      <c r="PDP82" s="458"/>
      <c r="PDQ82" s="458"/>
      <c r="PDR82" s="458"/>
      <c r="PDS82" s="458"/>
      <c r="PDT82" s="458"/>
      <c r="PDU82" s="458"/>
      <c r="PDV82" s="458"/>
      <c r="PDW82" s="458"/>
      <c r="PDX82" s="458"/>
      <c r="PDY82" s="458"/>
      <c r="PDZ82" s="458"/>
      <c r="PEA82" s="458"/>
      <c r="PEB82" s="458"/>
      <c r="PEC82" s="458"/>
      <c r="PED82" s="458"/>
      <c r="PEE82" s="458"/>
      <c r="PEF82" s="458"/>
      <c r="PEG82" s="458"/>
      <c r="PEH82" s="458"/>
      <c r="PEI82" s="458"/>
      <c r="PEJ82" s="458"/>
      <c r="PEK82" s="458"/>
      <c r="PEL82" s="458"/>
      <c r="PEM82" s="458"/>
      <c r="PEN82" s="458"/>
      <c r="PEO82" s="458"/>
      <c r="PEP82" s="458"/>
      <c r="PEQ82" s="458"/>
      <c r="PER82" s="458"/>
      <c r="PES82" s="458"/>
      <c r="PET82" s="458"/>
      <c r="PEU82" s="458"/>
      <c r="PEV82" s="458"/>
      <c r="PEW82" s="458"/>
      <c r="PEX82" s="458"/>
      <c r="PEY82" s="458"/>
      <c r="PEZ82" s="458"/>
      <c r="PFA82" s="458"/>
      <c r="PFB82" s="458"/>
      <c r="PFC82" s="458"/>
      <c r="PFD82" s="458"/>
      <c r="PFE82" s="458"/>
      <c r="PFF82" s="458"/>
      <c r="PFG82" s="458"/>
      <c r="PFH82" s="458"/>
      <c r="PFI82" s="458"/>
      <c r="PFJ82" s="458"/>
      <c r="PFK82" s="458"/>
      <c r="PFL82" s="458"/>
      <c r="PFM82" s="458"/>
      <c r="PFN82" s="458"/>
      <c r="PFO82" s="458"/>
      <c r="PFP82" s="458"/>
      <c r="PFQ82" s="458"/>
      <c r="PFR82" s="458"/>
      <c r="PFS82" s="458"/>
      <c r="PFT82" s="458"/>
      <c r="PFU82" s="458"/>
      <c r="PFV82" s="458"/>
      <c r="PFW82" s="458"/>
      <c r="PFX82" s="458"/>
      <c r="PFY82" s="458"/>
      <c r="PFZ82" s="458"/>
      <c r="PGA82" s="458"/>
      <c r="PGB82" s="458"/>
      <c r="PGC82" s="458"/>
      <c r="PGD82" s="458"/>
      <c r="PGE82" s="458"/>
      <c r="PGF82" s="458"/>
      <c r="PGG82" s="458"/>
      <c r="PGH82" s="458"/>
      <c r="PGI82" s="458"/>
      <c r="PGJ82" s="458"/>
      <c r="PGK82" s="458"/>
      <c r="PGL82" s="458"/>
      <c r="PGM82" s="458"/>
      <c r="PGN82" s="458"/>
      <c r="PGO82" s="458"/>
      <c r="PGP82" s="458"/>
      <c r="PGQ82" s="458"/>
      <c r="PGR82" s="458"/>
      <c r="PGS82" s="458"/>
      <c r="PGT82" s="458"/>
      <c r="PGU82" s="458"/>
      <c r="PGV82" s="458"/>
      <c r="PGW82" s="458"/>
      <c r="PGX82" s="458"/>
      <c r="PGY82" s="458"/>
      <c r="PGZ82" s="458"/>
      <c r="PHA82" s="458"/>
      <c r="PHB82" s="458"/>
      <c r="PHC82" s="458"/>
      <c r="PHD82" s="458"/>
      <c r="PHE82" s="458"/>
      <c r="PHF82" s="458"/>
      <c r="PHG82" s="458"/>
      <c r="PHH82" s="458"/>
      <c r="PHI82" s="458"/>
      <c r="PHJ82" s="458"/>
      <c r="PHK82" s="458"/>
      <c r="PHL82" s="458"/>
      <c r="PHM82" s="458"/>
      <c r="PHN82" s="458"/>
      <c r="PHO82" s="458"/>
      <c r="PHP82" s="458"/>
      <c r="PHQ82" s="458"/>
      <c r="PHR82" s="458"/>
      <c r="PHS82" s="458"/>
      <c r="PHT82" s="458"/>
      <c r="PHU82" s="458"/>
      <c r="PHV82" s="458"/>
      <c r="PHW82" s="458"/>
      <c r="PHX82" s="458"/>
      <c r="PHY82" s="458"/>
      <c r="PHZ82" s="458"/>
      <c r="PIA82" s="458"/>
      <c r="PIB82" s="458"/>
      <c r="PIC82" s="458"/>
      <c r="PID82" s="458"/>
      <c r="PIE82" s="458"/>
      <c r="PIF82" s="458"/>
      <c r="PIG82" s="458"/>
      <c r="PIH82" s="458"/>
      <c r="PII82" s="458"/>
      <c r="PIJ82" s="458"/>
      <c r="PIK82" s="458"/>
      <c r="PIL82" s="458"/>
      <c r="PIM82" s="458"/>
      <c r="PIN82" s="458"/>
      <c r="PIO82" s="458"/>
      <c r="PIP82" s="458"/>
      <c r="PIQ82" s="458"/>
      <c r="PIR82" s="458"/>
      <c r="PIS82" s="458"/>
      <c r="PIT82" s="458"/>
      <c r="PIU82" s="458"/>
      <c r="PIV82" s="458"/>
      <c r="PIW82" s="458"/>
      <c r="PIX82" s="458"/>
      <c r="PIY82" s="458"/>
      <c r="PIZ82" s="458"/>
      <c r="PJA82" s="458"/>
      <c r="PJB82" s="458"/>
      <c r="PJC82" s="458"/>
      <c r="PJD82" s="458"/>
      <c r="PJE82" s="458"/>
      <c r="PJF82" s="458"/>
      <c r="PJG82" s="458"/>
      <c r="PJH82" s="458"/>
      <c r="PJI82" s="458"/>
      <c r="PJJ82" s="458"/>
      <c r="PJK82" s="458"/>
      <c r="PJL82" s="458"/>
      <c r="PJM82" s="458"/>
      <c r="PJN82" s="458"/>
      <c r="PJO82" s="458"/>
      <c r="PJP82" s="458"/>
      <c r="PJQ82" s="458"/>
      <c r="PJR82" s="458"/>
      <c r="PJS82" s="458"/>
      <c r="PJT82" s="458"/>
      <c r="PJU82" s="458"/>
      <c r="PJV82" s="458"/>
      <c r="PJW82" s="458"/>
      <c r="PJX82" s="458"/>
      <c r="PJY82" s="458"/>
      <c r="PJZ82" s="458"/>
      <c r="PKA82" s="458"/>
      <c r="PKB82" s="458"/>
      <c r="PKC82" s="458"/>
      <c r="PKD82" s="458"/>
      <c r="PKE82" s="458"/>
      <c r="PKF82" s="458"/>
      <c r="PKG82" s="458"/>
      <c r="PKH82" s="458"/>
      <c r="PKI82" s="458"/>
      <c r="PKJ82" s="458"/>
      <c r="PKK82" s="458"/>
      <c r="PKL82" s="458"/>
      <c r="PKM82" s="458"/>
      <c r="PKN82" s="458"/>
      <c r="PKO82" s="458"/>
      <c r="PKP82" s="458"/>
      <c r="PKQ82" s="458"/>
      <c r="PKR82" s="458"/>
      <c r="PKS82" s="458"/>
      <c r="PKT82" s="458"/>
      <c r="PKU82" s="458"/>
      <c r="PKV82" s="458"/>
      <c r="PKW82" s="458"/>
      <c r="PKX82" s="458"/>
      <c r="PKY82" s="458"/>
      <c r="PKZ82" s="458"/>
      <c r="PLA82" s="458"/>
      <c r="PLB82" s="458"/>
      <c r="PLC82" s="458"/>
      <c r="PLD82" s="458"/>
      <c r="PLE82" s="458"/>
      <c r="PLF82" s="458"/>
      <c r="PLG82" s="458"/>
      <c r="PLH82" s="458"/>
      <c r="PLI82" s="458"/>
      <c r="PLJ82" s="458"/>
      <c r="PLK82" s="458"/>
      <c r="PLL82" s="458"/>
      <c r="PLM82" s="458"/>
      <c r="PLN82" s="458"/>
      <c r="PLO82" s="458"/>
      <c r="PLP82" s="458"/>
      <c r="PLQ82" s="458"/>
      <c r="PLR82" s="458"/>
      <c r="PLS82" s="458"/>
      <c r="PLT82" s="458"/>
      <c r="PLU82" s="458"/>
      <c r="PLV82" s="458"/>
      <c r="PLW82" s="458"/>
      <c r="PLX82" s="458"/>
      <c r="PLY82" s="458"/>
      <c r="PLZ82" s="458"/>
      <c r="PMA82" s="458"/>
      <c r="PMB82" s="458"/>
      <c r="PMC82" s="458"/>
      <c r="PMD82" s="458"/>
      <c r="PME82" s="458"/>
      <c r="PMF82" s="458"/>
      <c r="PMG82" s="458"/>
      <c r="PMH82" s="458"/>
      <c r="PMI82" s="458"/>
      <c r="PMJ82" s="458"/>
      <c r="PMK82" s="458"/>
      <c r="PML82" s="458"/>
      <c r="PMM82" s="458"/>
      <c r="PMN82" s="458"/>
      <c r="PMO82" s="458"/>
      <c r="PMP82" s="458"/>
      <c r="PMQ82" s="458"/>
      <c r="PMR82" s="458"/>
      <c r="PMS82" s="458"/>
      <c r="PMT82" s="458"/>
      <c r="PMU82" s="458"/>
      <c r="PMV82" s="458"/>
      <c r="PMW82" s="458"/>
      <c r="PMX82" s="458"/>
      <c r="PMY82" s="458"/>
      <c r="PMZ82" s="458"/>
      <c r="PNA82" s="458"/>
      <c r="PNB82" s="458"/>
      <c r="PNC82" s="458"/>
      <c r="PND82" s="458"/>
      <c r="PNE82" s="458"/>
      <c r="PNF82" s="458"/>
      <c r="PNG82" s="458"/>
      <c r="PNH82" s="458"/>
      <c r="PNI82" s="458"/>
      <c r="PNJ82" s="458"/>
      <c r="PNK82" s="458"/>
      <c r="PNL82" s="458"/>
      <c r="PNM82" s="458"/>
      <c r="PNN82" s="458"/>
      <c r="PNO82" s="458"/>
      <c r="PNP82" s="458"/>
      <c r="PNQ82" s="458"/>
      <c r="PNR82" s="458"/>
      <c r="PNS82" s="458"/>
      <c r="PNT82" s="458"/>
      <c r="PNU82" s="458"/>
      <c r="PNV82" s="458"/>
      <c r="PNW82" s="458"/>
      <c r="PNX82" s="458"/>
      <c r="PNY82" s="458"/>
      <c r="PNZ82" s="458"/>
      <c r="POA82" s="458"/>
      <c r="POB82" s="458"/>
      <c r="POC82" s="458"/>
      <c r="POD82" s="458"/>
      <c r="POE82" s="458"/>
      <c r="POF82" s="458"/>
      <c r="POG82" s="458"/>
      <c r="POH82" s="458"/>
      <c r="POI82" s="458"/>
      <c r="POJ82" s="458"/>
      <c r="POK82" s="458"/>
      <c r="POL82" s="458"/>
      <c r="POM82" s="458"/>
      <c r="PON82" s="458"/>
      <c r="POO82" s="458"/>
      <c r="POP82" s="458"/>
      <c r="POQ82" s="458"/>
      <c r="POR82" s="458"/>
      <c r="POS82" s="458"/>
      <c r="POT82" s="458"/>
      <c r="POU82" s="458"/>
      <c r="POV82" s="458"/>
      <c r="POW82" s="458"/>
      <c r="POX82" s="458"/>
      <c r="POY82" s="458"/>
      <c r="POZ82" s="458"/>
      <c r="PPA82" s="458"/>
      <c r="PPB82" s="458"/>
      <c r="PPC82" s="458"/>
      <c r="PPD82" s="458"/>
      <c r="PPE82" s="458"/>
      <c r="PPF82" s="458"/>
      <c r="PPG82" s="458"/>
      <c r="PPH82" s="458"/>
      <c r="PPI82" s="458"/>
      <c r="PPJ82" s="458"/>
      <c r="PPK82" s="458"/>
      <c r="PPL82" s="458"/>
      <c r="PPM82" s="458"/>
      <c r="PPN82" s="458"/>
      <c r="PPO82" s="458"/>
      <c r="PPP82" s="458"/>
      <c r="PPQ82" s="458"/>
      <c r="PPR82" s="458"/>
      <c r="PPS82" s="458"/>
      <c r="PPT82" s="458"/>
      <c r="PPU82" s="458"/>
      <c r="PPV82" s="458"/>
      <c r="PPW82" s="458"/>
      <c r="PPX82" s="458"/>
      <c r="PPY82" s="458"/>
      <c r="PPZ82" s="458"/>
      <c r="PQA82" s="458"/>
      <c r="PQB82" s="458"/>
      <c r="PQC82" s="458"/>
      <c r="PQD82" s="458"/>
      <c r="PQE82" s="458"/>
      <c r="PQF82" s="458"/>
      <c r="PQG82" s="458"/>
      <c r="PQH82" s="458"/>
      <c r="PQI82" s="458"/>
      <c r="PQJ82" s="458"/>
      <c r="PQK82" s="458"/>
      <c r="PQL82" s="458"/>
      <c r="PQM82" s="458"/>
      <c r="PQN82" s="458"/>
      <c r="PQO82" s="458"/>
      <c r="PQP82" s="458"/>
      <c r="PQQ82" s="458"/>
      <c r="PQR82" s="458"/>
      <c r="PQS82" s="458"/>
      <c r="PQT82" s="458"/>
      <c r="PQU82" s="458"/>
      <c r="PQV82" s="458"/>
      <c r="PQW82" s="458"/>
      <c r="PQX82" s="458"/>
      <c r="PQY82" s="458"/>
      <c r="PQZ82" s="458"/>
      <c r="PRA82" s="458"/>
      <c r="PRB82" s="458"/>
      <c r="PRC82" s="458"/>
      <c r="PRD82" s="458"/>
      <c r="PRE82" s="458"/>
      <c r="PRF82" s="458"/>
      <c r="PRG82" s="458"/>
      <c r="PRH82" s="458"/>
      <c r="PRI82" s="458"/>
      <c r="PRJ82" s="458"/>
      <c r="PRK82" s="458"/>
      <c r="PRL82" s="458"/>
      <c r="PRM82" s="458"/>
      <c r="PRN82" s="458"/>
      <c r="PRO82" s="458"/>
      <c r="PRP82" s="458"/>
      <c r="PRQ82" s="458"/>
      <c r="PRR82" s="458"/>
      <c r="PRS82" s="458"/>
      <c r="PRT82" s="458"/>
      <c r="PRU82" s="458"/>
      <c r="PRV82" s="458"/>
      <c r="PRW82" s="458"/>
      <c r="PRX82" s="458"/>
      <c r="PRY82" s="458"/>
      <c r="PRZ82" s="458"/>
      <c r="PSA82" s="458"/>
      <c r="PSB82" s="458"/>
      <c r="PSC82" s="458"/>
      <c r="PSD82" s="458"/>
      <c r="PSE82" s="458"/>
      <c r="PSF82" s="458"/>
      <c r="PSG82" s="458"/>
      <c r="PSH82" s="458"/>
      <c r="PSI82" s="458"/>
      <c r="PSJ82" s="458"/>
      <c r="PSK82" s="458"/>
      <c r="PSL82" s="458"/>
      <c r="PSM82" s="458"/>
      <c r="PSN82" s="458"/>
      <c r="PSO82" s="458"/>
      <c r="PSP82" s="458"/>
      <c r="PSQ82" s="458"/>
      <c r="PSR82" s="458"/>
      <c r="PSS82" s="458"/>
      <c r="PST82" s="458"/>
      <c r="PSU82" s="458"/>
      <c r="PSV82" s="458"/>
      <c r="PSW82" s="458"/>
      <c r="PSX82" s="458"/>
      <c r="PSY82" s="458"/>
      <c r="PSZ82" s="458"/>
      <c r="PTA82" s="458"/>
      <c r="PTB82" s="458"/>
      <c r="PTC82" s="458"/>
      <c r="PTD82" s="458"/>
      <c r="PTE82" s="458"/>
      <c r="PTF82" s="458"/>
      <c r="PTG82" s="458"/>
      <c r="PTH82" s="458"/>
      <c r="PTI82" s="458"/>
      <c r="PTJ82" s="458"/>
      <c r="PTK82" s="458"/>
      <c r="PTL82" s="458"/>
      <c r="PTM82" s="458"/>
      <c r="PTN82" s="458"/>
      <c r="PTO82" s="458"/>
      <c r="PTP82" s="458"/>
      <c r="PTQ82" s="458"/>
      <c r="PTR82" s="458"/>
      <c r="PTS82" s="458"/>
      <c r="PTT82" s="458"/>
      <c r="PTU82" s="458"/>
      <c r="PTV82" s="458"/>
      <c r="PTW82" s="458"/>
      <c r="PTX82" s="458"/>
      <c r="PTY82" s="458"/>
      <c r="PTZ82" s="458"/>
      <c r="PUA82" s="458"/>
      <c r="PUB82" s="458"/>
      <c r="PUC82" s="458"/>
      <c r="PUD82" s="458"/>
      <c r="PUE82" s="458"/>
      <c r="PUF82" s="458"/>
      <c r="PUG82" s="458"/>
      <c r="PUH82" s="458"/>
      <c r="PUI82" s="458"/>
      <c r="PUJ82" s="458"/>
      <c r="PUK82" s="458"/>
      <c r="PUL82" s="458"/>
      <c r="PUM82" s="458"/>
      <c r="PUN82" s="458"/>
      <c r="PUO82" s="458"/>
      <c r="PUP82" s="458"/>
      <c r="PUQ82" s="458"/>
      <c r="PUR82" s="458"/>
      <c r="PUS82" s="458"/>
      <c r="PUT82" s="458"/>
      <c r="PUU82" s="458"/>
      <c r="PUV82" s="458"/>
      <c r="PUW82" s="458"/>
      <c r="PUX82" s="458"/>
      <c r="PUY82" s="458"/>
      <c r="PUZ82" s="458"/>
      <c r="PVA82" s="458"/>
      <c r="PVB82" s="458"/>
      <c r="PVC82" s="458"/>
      <c r="PVD82" s="458"/>
      <c r="PVE82" s="458"/>
      <c r="PVF82" s="458"/>
      <c r="PVG82" s="458"/>
      <c r="PVH82" s="458"/>
      <c r="PVI82" s="458"/>
      <c r="PVJ82" s="458"/>
      <c r="PVK82" s="458"/>
      <c r="PVL82" s="458"/>
      <c r="PVM82" s="458"/>
      <c r="PVN82" s="458"/>
      <c r="PVO82" s="458"/>
      <c r="PVP82" s="458"/>
      <c r="PVQ82" s="458"/>
      <c r="PVR82" s="458"/>
      <c r="PVS82" s="458"/>
      <c r="PVT82" s="458"/>
      <c r="PVU82" s="458"/>
      <c r="PVV82" s="458"/>
      <c r="PVW82" s="458"/>
      <c r="PVX82" s="458"/>
      <c r="PVY82" s="458"/>
      <c r="PVZ82" s="458"/>
      <c r="PWA82" s="458"/>
      <c r="PWB82" s="458"/>
      <c r="PWC82" s="458"/>
      <c r="PWD82" s="458"/>
      <c r="PWE82" s="458"/>
      <c r="PWF82" s="458"/>
      <c r="PWG82" s="458"/>
      <c r="PWH82" s="458"/>
      <c r="PWI82" s="458"/>
      <c r="PWJ82" s="458"/>
      <c r="PWK82" s="458"/>
      <c r="PWL82" s="458"/>
      <c r="PWM82" s="458"/>
      <c r="PWN82" s="458"/>
      <c r="PWO82" s="458"/>
      <c r="PWP82" s="458"/>
      <c r="PWQ82" s="458"/>
      <c r="PWR82" s="458"/>
      <c r="PWS82" s="458"/>
      <c r="PWT82" s="458"/>
      <c r="PWU82" s="458"/>
      <c r="PWV82" s="458"/>
      <c r="PWW82" s="458"/>
      <c r="PWX82" s="458"/>
      <c r="PWY82" s="458"/>
      <c r="PWZ82" s="458"/>
      <c r="PXA82" s="458"/>
      <c r="PXB82" s="458"/>
      <c r="PXC82" s="458"/>
      <c r="PXD82" s="458"/>
      <c r="PXE82" s="458"/>
      <c r="PXF82" s="458"/>
      <c r="PXG82" s="458"/>
      <c r="PXH82" s="458"/>
      <c r="PXI82" s="458"/>
      <c r="PXJ82" s="458"/>
      <c r="PXK82" s="458"/>
      <c r="PXL82" s="458"/>
      <c r="PXM82" s="458"/>
      <c r="PXN82" s="458"/>
      <c r="PXO82" s="458"/>
      <c r="PXP82" s="458"/>
      <c r="PXQ82" s="458"/>
      <c r="PXR82" s="458"/>
      <c r="PXS82" s="458"/>
      <c r="PXT82" s="458"/>
      <c r="PXU82" s="458"/>
      <c r="PXV82" s="458"/>
      <c r="PXW82" s="458"/>
      <c r="PXX82" s="458"/>
      <c r="PXY82" s="458"/>
      <c r="PXZ82" s="458"/>
      <c r="PYA82" s="458"/>
      <c r="PYB82" s="458"/>
      <c r="PYC82" s="458"/>
      <c r="PYD82" s="458"/>
      <c r="PYE82" s="458"/>
      <c r="PYF82" s="458"/>
      <c r="PYG82" s="458"/>
      <c r="PYH82" s="458"/>
      <c r="PYI82" s="458"/>
      <c r="PYJ82" s="458"/>
      <c r="PYK82" s="458"/>
      <c r="PYL82" s="458"/>
      <c r="PYM82" s="458"/>
      <c r="PYN82" s="458"/>
      <c r="PYO82" s="458"/>
      <c r="PYP82" s="458"/>
      <c r="PYQ82" s="458"/>
      <c r="PYR82" s="458"/>
      <c r="PYS82" s="458"/>
      <c r="PYT82" s="458"/>
      <c r="PYU82" s="458"/>
      <c r="PYV82" s="458"/>
      <c r="PYW82" s="458"/>
      <c r="PYX82" s="458"/>
      <c r="PYY82" s="458"/>
      <c r="PYZ82" s="458"/>
      <c r="PZA82" s="458"/>
      <c r="PZB82" s="458"/>
      <c r="PZC82" s="458"/>
      <c r="PZD82" s="458"/>
      <c r="PZE82" s="458"/>
      <c r="PZF82" s="458"/>
      <c r="PZG82" s="458"/>
      <c r="PZH82" s="458"/>
      <c r="PZI82" s="458"/>
      <c r="PZJ82" s="458"/>
      <c r="PZK82" s="458"/>
      <c r="PZL82" s="458"/>
      <c r="PZM82" s="458"/>
      <c r="PZN82" s="458"/>
      <c r="PZO82" s="458"/>
      <c r="PZP82" s="458"/>
      <c r="PZQ82" s="458"/>
      <c r="PZR82" s="458"/>
      <c r="PZS82" s="458"/>
      <c r="PZT82" s="458"/>
      <c r="PZU82" s="458"/>
      <c r="PZV82" s="458"/>
      <c r="PZW82" s="458"/>
      <c r="PZX82" s="458"/>
      <c r="PZY82" s="458"/>
      <c r="PZZ82" s="458"/>
      <c r="QAA82" s="458"/>
      <c r="QAB82" s="458"/>
      <c r="QAC82" s="458"/>
      <c r="QAD82" s="458"/>
      <c r="QAE82" s="458"/>
      <c r="QAF82" s="458"/>
      <c r="QAG82" s="458"/>
      <c r="QAH82" s="458"/>
      <c r="QAI82" s="458"/>
      <c r="QAJ82" s="458"/>
      <c r="QAK82" s="458"/>
      <c r="QAL82" s="458"/>
      <c r="QAM82" s="458"/>
      <c r="QAN82" s="458"/>
      <c r="QAO82" s="458"/>
      <c r="QAP82" s="458"/>
      <c r="QAQ82" s="458"/>
      <c r="QAR82" s="458"/>
      <c r="QAS82" s="458"/>
      <c r="QAT82" s="458"/>
      <c r="QAU82" s="458"/>
      <c r="QAV82" s="458"/>
      <c r="QAW82" s="458"/>
      <c r="QAX82" s="458"/>
      <c r="QAY82" s="458"/>
      <c r="QAZ82" s="458"/>
      <c r="QBA82" s="458"/>
      <c r="QBB82" s="458"/>
      <c r="QBC82" s="458"/>
      <c r="QBD82" s="458"/>
      <c r="QBE82" s="458"/>
      <c r="QBF82" s="458"/>
      <c r="QBG82" s="458"/>
      <c r="QBH82" s="458"/>
      <c r="QBI82" s="458"/>
      <c r="QBJ82" s="458"/>
      <c r="QBK82" s="458"/>
      <c r="QBL82" s="458"/>
      <c r="QBM82" s="458"/>
      <c r="QBN82" s="458"/>
      <c r="QBO82" s="458"/>
      <c r="QBP82" s="458"/>
      <c r="QBQ82" s="458"/>
      <c r="QBR82" s="458"/>
      <c r="QBS82" s="458"/>
      <c r="QBT82" s="458"/>
      <c r="QBU82" s="458"/>
      <c r="QBV82" s="458"/>
      <c r="QBW82" s="458"/>
      <c r="QBX82" s="458"/>
      <c r="QBY82" s="458"/>
      <c r="QBZ82" s="458"/>
      <c r="QCA82" s="458"/>
      <c r="QCB82" s="458"/>
      <c r="QCC82" s="458"/>
      <c r="QCD82" s="458"/>
      <c r="QCE82" s="458"/>
      <c r="QCF82" s="458"/>
      <c r="QCG82" s="458"/>
      <c r="QCH82" s="458"/>
      <c r="QCI82" s="458"/>
      <c r="QCJ82" s="458"/>
      <c r="QCK82" s="458"/>
      <c r="QCL82" s="458"/>
      <c r="QCM82" s="458"/>
      <c r="QCN82" s="458"/>
      <c r="QCO82" s="458"/>
      <c r="QCP82" s="458"/>
      <c r="QCQ82" s="458"/>
      <c r="QCR82" s="458"/>
      <c r="QCS82" s="458"/>
      <c r="QCT82" s="458"/>
      <c r="QCU82" s="458"/>
      <c r="QCV82" s="458"/>
      <c r="QCW82" s="458"/>
      <c r="QCX82" s="458"/>
      <c r="QCY82" s="458"/>
      <c r="QCZ82" s="458"/>
      <c r="QDA82" s="458"/>
      <c r="QDB82" s="458"/>
      <c r="QDC82" s="458"/>
      <c r="QDD82" s="458"/>
      <c r="QDE82" s="458"/>
      <c r="QDF82" s="458"/>
      <c r="QDG82" s="458"/>
      <c r="QDH82" s="458"/>
      <c r="QDI82" s="458"/>
      <c r="QDJ82" s="458"/>
      <c r="QDK82" s="458"/>
      <c r="QDL82" s="458"/>
      <c r="QDM82" s="458"/>
      <c r="QDN82" s="458"/>
      <c r="QDO82" s="458"/>
      <c r="QDP82" s="458"/>
      <c r="QDQ82" s="458"/>
      <c r="QDR82" s="458"/>
      <c r="QDS82" s="458"/>
      <c r="QDT82" s="458"/>
      <c r="QDU82" s="458"/>
      <c r="QDV82" s="458"/>
      <c r="QDW82" s="458"/>
      <c r="QDX82" s="458"/>
      <c r="QDY82" s="458"/>
      <c r="QDZ82" s="458"/>
      <c r="QEA82" s="458"/>
      <c r="QEB82" s="458"/>
      <c r="QEC82" s="458"/>
      <c r="QED82" s="458"/>
      <c r="QEE82" s="458"/>
      <c r="QEF82" s="458"/>
      <c r="QEG82" s="458"/>
      <c r="QEH82" s="458"/>
      <c r="QEI82" s="458"/>
      <c r="QEJ82" s="458"/>
      <c r="QEK82" s="458"/>
      <c r="QEL82" s="458"/>
      <c r="QEM82" s="458"/>
      <c r="QEN82" s="458"/>
      <c r="QEO82" s="458"/>
      <c r="QEP82" s="458"/>
      <c r="QEQ82" s="458"/>
      <c r="QER82" s="458"/>
      <c r="QES82" s="458"/>
      <c r="QET82" s="458"/>
      <c r="QEU82" s="458"/>
      <c r="QEV82" s="458"/>
      <c r="QEW82" s="458"/>
      <c r="QEX82" s="458"/>
      <c r="QEY82" s="458"/>
      <c r="QEZ82" s="458"/>
      <c r="QFA82" s="458"/>
      <c r="QFB82" s="458"/>
      <c r="QFC82" s="458"/>
      <c r="QFD82" s="458"/>
      <c r="QFE82" s="458"/>
      <c r="QFF82" s="458"/>
      <c r="QFG82" s="458"/>
      <c r="QFH82" s="458"/>
      <c r="QFI82" s="458"/>
      <c r="QFJ82" s="458"/>
      <c r="QFK82" s="458"/>
      <c r="QFL82" s="458"/>
      <c r="QFM82" s="458"/>
      <c r="QFN82" s="458"/>
      <c r="QFO82" s="458"/>
      <c r="QFP82" s="458"/>
      <c r="QFQ82" s="458"/>
      <c r="QFR82" s="458"/>
      <c r="QFS82" s="458"/>
      <c r="QFT82" s="458"/>
      <c r="QFU82" s="458"/>
      <c r="QFV82" s="458"/>
      <c r="QFW82" s="458"/>
      <c r="QFX82" s="458"/>
      <c r="QFY82" s="458"/>
      <c r="QFZ82" s="458"/>
      <c r="QGA82" s="458"/>
      <c r="QGB82" s="458"/>
      <c r="QGC82" s="458"/>
      <c r="QGD82" s="458"/>
      <c r="QGE82" s="458"/>
      <c r="QGF82" s="458"/>
      <c r="QGG82" s="458"/>
      <c r="QGH82" s="458"/>
      <c r="QGI82" s="458"/>
      <c r="QGJ82" s="458"/>
      <c r="QGK82" s="458"/>
      <c r="QGL82" s="458"/>
      <c r="QGM82" s="458"/>
      <c r="QGN82" s="458"/>
      <c r="QGO82" s="458"/>
      <c r="QGP82" s="458"/>
      <c r="QGQ82" s="458"/>
      <c r="QGR82" s="458"/>
      <c r="QGS82" s="458"/>
      <c r="QGT82" s="458"/>
      <c r="QGU82" s="458"/>
      <c r="QGV82" s="458"/>
      <c r="QGW82" s="458"/>
      <c r="QGX82" s="458"/>
      <c r="QGY82" s="458"/>
      <c r="QGZ82" s="458"/>
      <c r="QHA82" s="458"/>
      <c r="QHB82" s="458"/>
      <c r="QHC82" s="458"/>
      <c r="QHD82" s="458"/>
      <c r="QHE82" s="458"/>
      <c r="QHF82" s="458"/>
      <c r="QHG82" s="458"/>
      <c r="QHH82" s="458"/>
      <c r="QHI82" s="458"/>
      <c r="QHJ82" s="458"/>
      <c r="QHK82" s="458"/>
      <c r="QHL82" s="458"/>
      <c r="QHM82" s="458"/>
      <c r="QHN82" s="458"/>
      <c r="QHO82" s="458"/>
      <c r="QHP82" s="458"/>
      <c r="QHQ82" s="458"/>
      <c r="QHR82" s="458"/>
      <c r="QHS82" s="458"/>
      <c r="QHT82" s="458"/>
      <c r="QHU82" s="458"/>
      <c r="QHV82" s="458"/>
      <c r="QHW82" s="458"/>
      <c r="QHX82" s="458"/>
      <c r="QHY82" s="458"/>
      <c r="QHZ82" s="458"/>
      <c r="QIA82" s="458"/>
      <c r="QIB82" s="458"/>
      <c r="QIC82" s="458"/>
      <c r="QID82" s="458"/>
      <c r="QIE82" s="458"/>
      <c r="QIF82" s="458"/>
      <c r="QIG82" s="458"/>
      <c r="QIH82" s="458"/>
      <c r="QII82" s="458"/>
      <c r="QIJ82" s="458"/>
      <c r="QIK82" s="458"/>
      <c r="QIL82" s="458"/>
      <c r="QIM82" s="458"/>
      <c r="QIN82" s="458"/>
      <c r="QIO82" s="458"/>
      <c r="QIP82" s="458"/>
      <c r="QIQ82" s="458"/>
      <c r="QIR82" s="458"/>
      <c r="QIS82" s="458"/>
      <c r="QIT82" s="458"/>
      <c r="QIU82" s="458"/>
      <c r="QIV82" s="458"/>
      <c r="QIW82" s="458"/>
      <c r="QIX82" s="458"/>
      <c r="QIY82" s="458"/>
      <c r="QIZ82" s="458"/>
      <c r="QJA82" s="458"/>
      <c r="QJB82" s="458"/>
      <c r="QJC82" s="458"/>
      <c r="QJD82" s="458"/>
      <c r="QJE82" s="458"/>
      <c r="QJF82" s="458"/>
      <c r="QJG82" s="458"/>
      <c r="QJH82" s="458"/>
      <c r="QJI82" s="458"/>
      <c r="QJJ82" s="458"/>
      <c r="QJK82" s="458"/>
      <c r="QJL82" s="458"/>
      <c r="QJM82" s="458"/>
      <c r="QJN82" s="458"/>
      <c r="QJO82" s="458"/>
      <c r="QJP82" s="458"/>
      <c r="QJQ82" s="458"/>
      <c r="QJR82" s="458"/>
      <c r="QJS82" s="458"/>
      <c r="QJT82" s="458"/>
      <c r="QJU82" s="458"/>
      <c r="QJV82" s="458"/>
      <c r="QJW82" s="458"/>
      <c r="QJX82" s="458"/>
      <c r="QJY82" s="458"/>
      <c r="QJZ82" s="458"/>
      <c r="QKA82" s="458"/>
      <c r="QKB82" s="458"/>
      <c r="QKC82" s="458"/>
      <c r="QKD82" s="458"/>
      <c r="QKE82" s="458"/>
      <c r="QKF82" s="458"/>
      <c r="QKG82" s="458"/>
      <c r="QKH82" s="458"/>
      <c r="QKI82" s="458"/>
      <c r="QKJ82" s="458"/>
      <c r="QKK82" s="458"/>
      <c r="QKL82" s="458"/>
      <c r="QKM82" s="458"/>
      <c r="QKN82" s="458"/>
      <c r="QKO82" s="458"/>
      <c r="QKP82" s="458"/>
      <c r="QKQ82" s="458"/>
      <c r="QKR82" s="458"/>
      <c r="QKS82" s="458"/>
      <c r="QKT82" s="458"/>
      <c r="QKU82" s="458"/>
      <c r="QKV82" s="458"/>
      <c r="QKW82" s="458"/>
      <c r="QKX82" s="458"/>
      <c r="QKY82" s="458"/>
      <c r="QKZ82" s="458"/>
      <c r="QLA82" s="458"/>
      <c r="QLB82" s="458"/>
      <c r="QLC82" s="458"/>
      <c r="QLD82" s="458"/>
      <c r="QLE82" s="458"/>
      <c r="QLF82" s="458"/>
      <c r="QLG82" s="458"/>
      <c r="QLH82" s="458"/>
      <c r="QLI82" s="458"/>
      <c r="QLJ82" s="458"/>
      <c r="QLK82" s="458"/>
      <c r="QLL82" s="458"/>
      <c r="QLM82" s="458"/>
      <c r="QLN82" s="458"/>
      <c r="QLO82" s="458"/>
      <c r="QLP82" s="458"/>
      <c r="QLQ82" s="458"/>
      <c r="QLR82" s="458"/>
      <c r="QLS82" s="458"/>
      <c r="QLT82" s="458"/>
      <c r="QLU82" s="458"/>
      <c r="QLV82" s="458"/>
      <c r="QLW82" s="458"/>
      <c r="QLX82" s="458"/>
      <c r="QLY82" s="458"/>
      <c r="QLZ82" s="458"/>
      <c r="QMA82" s="458"/>
      <c r="QMB82" s="458"/>
      <c r="QMC82" s="458"/>
      <c r="QMD82" s="458"/>
      <c r="QME82" s="458"/>
      <c r="QMF82" s="458"/>
      <c r="QMG82" s="458"/>
      <c r="QMH82" s="458"/>
      <c r="QMI82" s="458"/>
      <c r="QMJ82" s="458"/>
      <c r="QMK82" s="458"/>
      <c r="QML82" s="458"/>
      <c r="QMM82" s="458"/>
      <c r="QMN82" s="458"/>
      <c r="QMO82" s="458"/>
      <c r="QMP82" s="458"/>
      <c r="QMQ82" s="458"/>
      <c r="QMR82" s="458"/>
      <c r="QMS82" s="458"/>
      <c r="QMT82" s="458"/>
      <c r="QMU82" s="458"/>
      <c r="QMV82" s="458"/>
      <c r="QMW82" s="458"/>
      <c r="QMX82" s="458"/>
      <c r="QMY82" s="458"/>
      <c r="QMZ82" s="458"/>
      <c r="QNA82" s="458"/>
      <c r="QNB82" s="458"/>
      <c r="QNC82" s="458"/>
      <c r="QND82" s="458"/>
      <c r="QNE82" s="458"/>
      <c r="QNF82" s="458"/>
      <c r="QNG82" s="458"/>
      <c r="QNH82" s="458"/>
      <c r="QNI82" s="458"/>
      <c r="QNJ82" s="458"/>
      <c r="QNK82" s="458"/>
      <c r="QNL82" s="458"/>
      <c r="QNM82" s="458"/>
      <c r="QNN82" s="458"/>
      <c r="QNO82" s="458"/>
      <c r="QNP82" s="458"/>
      <c r="QNQ82" s="458"/>
      <c r="QNR82" s="458"/>
      <c r="QNS82" s="458"/>
      <c r="QNT82" s="458"/>
      <c r="QNU82" s="458"/>
      <c r="QNV82" s="458"/>
      <c r="QNW82" s="458"/>
      <c r="QNX82" s="458"/>
      <c r="QNY82" s="458"/>
      <c r="QNZ82" s="458"/>
      <c r="QOA82" s="458"/>
      <c r="QOB82" s="458"/>
      <c r="QOC82" s="458"/>
      <c r="QOD82" s="458"/>
      <c r="QOE82" s="458"/>
      <c r="QOF82" s="458"/>
      <c r="QOG82" s="458"/>
      <c r="QOH82" s="458"/>
      <c r="QOI82" s="458"/>
      <c r="QOJ82" s="458"/>
      <c r="QOK82" s="458"/>
      <c r="QOL82" s="458"/>
      <c r="QOM82" s="458"/>
      <c r="QON82" s="458"/>
      <c r="QOO82" s="458"/>
      <c r="QOP82" s="458"/>
      <c r="QOQ82" s="458"/>
      <c r="QOR82" s="458"/>
      <c r="QOS82" s="458"/>
      <c r="QOT82" s="458"/>
      <c r="QOU82" s="458"/>
      <c r="QOV82" s="458"/>
      <c r="QOW82" s="458"/>
      <c r="QOX82" s="458"/>
      <c r="QOY82" s="458"/>
      <c r="QOZ82" s="458"/>
      <c r="QPA82" s="458"/>
      <c r="QPB82" s="458"/>
      <c r="QPC82" s="458"/>
      <c r="QPD82" s="458"/>
      <c r="QPE82" s="458"/>
      <c r="QPF82" s="458"/>
      <c r="QPG82" s="458"/>
      <c r="QPH82" s="458"/>
      <c r="QPI82" s="458"/>
      <c r="QPJ82" s="458"/>
      <c r="QPK82" s="458"/>
      <c r="QPL82" s="458"/>
      <c r="QPM82" s="458"/>
      <c r="QPN82" s="458"/>
      <c r="QPO82" s="458"/>
      <c r="QPP82" s="458"/>
      <c r="QPQ82" s="458"/>
      <c r="QPR82" s="458"/>
      <c r="QPS82" s="458"/>
      <c r="QPT82" s="458"/>
      <c r="QPU82" s="458"/>
      <c r="QPV82" s="458"/>
      <c r="QPW82" s="458"/>
      <c r="QPX82" s="458"/>
      <c r="QPY82" s="458"/>
      <c r="QPZ82" s="458"/>
      <c r="QQA82" s="458"/>
      <c r="QQB82" s="458"/>
      <c r="QQC82" s="458"/>
      <c r="QQD82" s="458"/>
      <c r="QQE82" s="458"/>
      <c r="QQF82" s="458"/>
      <c r="QQG82" s="458"/>
      <c r="QQH82" s="458"/>
      <c r="QQI82" s="458"/>
      <c r="QQJ82" s="458"/>
      <c r="QQK82" s="458"/>
      <c r="QQL82" s="458"/>
      <c r="QQM82" s="458"/>
      <c r="QQN82" s="458"/>
      <c r="QQO82" s="458"/>
      <c r="QQP82" s="458"/>
      <c r="QQQ82" s="458"/>
      <c r="QQR82" s="458"/>
      <c r="QQS82" s="458"/>
      <c r="QQT82" s="458"/>
      <c r="QQU82" s="458"/>
      <c r="QQV82" s="458"/>
      <c r="QQW82" s="458"/>
      <c r="QQX82" s="458"/>
      <c r="QQY82" s="458"/>
      <c r="QQZ82" s="458"/>
      <c r="QRA82" s="458"/>
      <c r="QRB82" s="458"/>
      <c r="QRC82" s="458"/>
      <c r="QRD82" s="458"/>
      <c r="QRE82" s="458"/>
      <c r="QRF82" s="458"/>
      <c r="QRG82" s="458"/>
      <c r="QRH82" s="458"/>
      <c r="QRI82" s="458"/>
      <c r="QRJ82" s="458"/>
      <c r="QRK82" s="458"/>
      <c r="QRL82" s="458"/>
      <c r="QRM82" s="458"/>
      <c r="QRN82" s="458"/>
      <c r="QRO82" s="458"/>
      <c r="QRP82" s="458"/>
      <c r="QRQ82" s="458"/>
      <c r="QRR82" s="458"/>
      <c r="QRS82" s="458"/>
      <c r="QRT82" s="458"/>
      <c r="QRU82" s="458"/>
      <c r="QRV82" s="458"/>
      <c r="QRW82" s="458"/>
      <c r="QRX82" s="458"/>
      <c r="QRY82" s="458"/>
      <c r="QRZ82" s="458"/>
      <c r="QSA82" s="458"/>
      <c r="QSB82" s="458"/>
      <c r="QSC82" s="458"/>
      <c r="QSD82" s="458"/>
      <c r="QSE82" s="458"/>
      <c r="QSF82" s="458"/>
      <c r="QSG82" s="458"/>
      <c r="QSH82" s="458"/>
      <c r="QSI82" s="458"/>
      <c r="QSJ82" s="458"/>
      <c r="QSK82" s="458"/>
      <c r="QSL82" s="458"/>
      <c r="QSM82" s="458"/>
      <c r="QSN82" s="458"/>
      <c r="QSO82" s="458"/>
      <c r="QSP82" s="458"/>
      <c r="QSQ82" s="458"/>
      <c r="QSR82" s="458"/>
      <c r="QSS82" s="458"/>
      <c r="QST82" s="458"/>
      <c r="QSU82" s="458"/>
      <c r="QSV82" s="458"/>
      <c r="QSW82" s="458"/>
      <c r="QSX82" s="458"/>
      <c r="QSY82" s="458"/>
      <c r="QSZ82" s="458"/>
      <c r="QTA82" s="458"/>
      <c r="QTB82" s="458"/>
      <c r="QTC82" s="458"/>
      <c r="QTD82" s="458"/>
      <c r="QTE82" s="458"/>
      <c r="QTF82" s="458"/>
      <c r="QTG82" s="458"/>
      <c r="QTH82" s="458"/>
      <c r="QTI82" s="458"/>
      <c r="QTJ82" s="458"/>
      <c r="QTK82" s="458"/>
      <c r="QTL82" s="458"/>
      <c r="QTM82" s="458"/>
      <c r="QTN82" s="458"/>
      <c r="QTO82" s="458"/>
      <c r="QTP82" s="458"/>
      <c r="QTQ82" s="458"/>
      <c r="QTR82" s="458"/>
      <c r="QTS82" s="458"/>
      <c r="QTT82" s="458"/>
      <c r="QTU82" s="458"/>
      <c r="QTV82" s="458"/>
      <c r="QTW82" s="458"/>
      <c r="QTX82" s="458"/>
      <c r="QTY82" s="458"/>
      <c r="QTZ82" s="458"/>
      <c r="QUA82" s="458"/>
      <c r="QUB82" s="458"/>
      <c r="QUC82" s="458"/>
      <c r="QUD82" s="458"/>
      <c r="QUE82" s="458"/>
      <c r="QUF82" s="458"/>
      <c r="QUG82" s="458"/>
      <c r="QUH82" s="458"/>
      <c r="QUI82" s="458"/>
      <c r="QUJ82" s="458"/>
      <c r="QUK82" s="458"/>
      <c r="QUL82" s="458"/>
      <c r="QUM82" s="458"/>
      <c r="QUN82" s="458"/>
      <c r="QUO82" s="458"/>
      <c r="QUP82" s="458"/>
      <c r="QUQ82" s="458"/>
      <c r="QUR82" s="458"/>
      <c r="QUS82" s="458"/>
      <c r="QUT82" s="458"/>
      <c r="QUU82" s="458"/>
      <c r="QUV82" s="458"/>
      <c r="QUW82" s="458"/>
      <c r="QUX82" s="458"/>
      <c r="QUY82" s="458"/>
      <c r="QUZ82" s="458"/>
      <c r="QVA82" s="458"/>
      <c r="QVB82" s="458"/>
      <c r="QVC82" s="458"/>
      <c r="QVD82" s="458"/>
      <c r="QVE82" s="458"/>
      <c r="QVF82" s="458"/>
      <c r="QVG82" s="458"/>
      <c r="QVH82" s="458"/>
      <c r="QVI82" s="458"/>
      <c r="QVJ82" s="458"/>
      <c r="QVK82" s="458"/>
      <c r="QVL82" s="458"/>
      <c r="QVM82" s="458"/>
      <c r="QVN82" s="458"/>
      <c r="QVO82" s="458"/>
      <c r="QVP82" s="458"/>
      <c r="QVQ82" s="458"/>
      <c r="QVR82" s="458"/>
      <c r="QVS82" s="458"/>
      <c r="QVT82" s="458"/>
      <c r="QVU82" s="458"/>
      <c r="QVV82" s="458"/>
      <c r="QVW82" s="458"/>
      <c r="QVX82" s="458"/>
      <c r="QVY82" s="458"/>
      <c r="QVZ82" s="458"/>
      <c r="QWA82" s="458"/>
      <c r="QWB82" s="458"/>
      <c r="QWC82" s="458"/>
      <c r="QWD82" s="458"/>
      <c r="QWE82" s="458"/>
      <c r="QWF82" s="458"/>
      <c r="QWG82" s="458"/>
      <c r="QWH82" s="458"/>
      <c r="QWI82" s="458"/>
      <c r="QWJ82" s="458"/>
      <c r="QWK82" s="458"/>
      <c r="QWL82" s="458"/>
      <c r="QWM82" s="458"/>
      <c r="QWN82" s="458"/>
      <c r="QWO82" s="458"/>
      <c r="QWP82" s="458"/>
      <c r="QWQ82" s="458"/>
      <c r="QWR82" s="458"/>
      <c r="QWS82" s="458"/>
      <c r="QWT82" s="458"/>
      <c r="QWU82" s="458"/>
      <c r="QWV82" s="458"/>
      <c r="QWW82" s="458"/>
      <c r="QWX82" s="458"/>
      <c r="QWY82" s="458"/>
      <c r="QWZ82" s="458"/>
      <c r="QXA82" s="458"/>
      <c r="QXB82" s="458"/>
      <c r="QXC82" s="458"/>
      <c r="QXD82" s="458"/>
      <c r="QXE82" s="458"/>
      <c r="QXF82" s="458"/>
      <c r="QXG82" s="458"/>
      <c r="QXH82" s="458"/>
      <c r="QXI82" s="458"/>
      <c r="QXJ82" s="458"/>
      <c r="QXK82" s="458"/>
      <c r="QXL82" s="458"/>
      <c r="QXM82" s="458"/>
      <c r="QXN82" s="458"/>
      <c r="QXO82" s="458"/>
      <c r="QXP82" s="458"/>
      <c r="QXQ82" s="458"/>
      <c r="QXR82" s="458"/>
      <c r="QXS82" s="458"/>
      <c r="QXT82" s="458"/>
      <c r="QXU82" s="458"/>
      <c r="QXV82" s="458"/>
      <c r="QXW82" s="458"/>
      <c r="QXX82" s="458"/>
      <c r="QXY82" s="458"/>
      <c r="QXZ82" s="458"/>
      <c r="QYA82" s="458"/>
      <c r="QYB82" s="458"/>
      <c r="QYC82" s="458"/>
      <c r="QYD82" s="458"/>
      <c r="QYE82" s="458"/>
      <c r="QYF82" s="458"/>
      <c r="QYG82" s="458"/>
      <c r="QYH82" s="458"/>
      <c r="QYI82" s="458"/>
      <c r="QYJ82" s="458"/>
      <c r="QYK82" s="458"/>
      <c r="QYL82" s="458"/>
      <c r="QYM82" s="458"/>
      <c r="QYN82" s="458"/>
      <c r="QYO82" s="458"/>
      <c r="QYP82" s="458"/>
      <c r="QYQ82" s="458"/>
      <c r="QYR82" s="458"/>
      <c r="QYS82" s="458"/>
      <c r="QYT82" s="458"/>
      <c r="QYU82" s="458"/>
      <c r="QYV82" s="458"/>
      <c r="QYW82" s="458"/>
      <c r="QYX82" s="458"/>
      <c r="QYY82" s="458"/>
      <c r="QYZ82" s="458"/>
      <c r="QZA82" s="458"/>
      <c r="QZB82" s="458"/>
      <c r="QZC82" s="458"/>
      <c r="QZD82" s="458"/>
      <c r="QZE82" s="458"/>
      <c r="QZF82" s="458"/>
      <c r="QZG82" s="458"/>
      <c r="QZH82" s="458"/>
      <c r="QZI82" s="458"/>
      <c r="QZJ82" s="458"/>
      <c r="QZK82" s="458"/>
      <c r="QZL82" s="458"/>
      <c r="QZM82" s="458"/>
      <c r="QZN82" s="458"/>
      <c r="QZO82" s="458"/>
      <c r="QZP82" s="458"/>
      <c r="QZQ82" s="458"/>
      <c r="QZR82" s="458"/>
      <c r="QZS82" s="458"/>
      <c r="QZT82" s="458"/>
      <c r="QZU82" s="458"/>
      <c r="QZV82" s="458"/>
      <c r="QZW82" s="458"/>
      <c r="QZX82" s="458"/>
      <c r="QZY82" s="458"/>
      <c r="QZZ82" s="458"/>
      <c r="RAA82" s="458"/>
      <c r="RAB82" s="458"/>
      <c r="RAC82" s="458"/>
      <c r="RAD82" s="458"/>
      <c r="RAE82" s="458"/>
      <c r="RAF82" s="458"/>
      <c r="RAG82" s="458"/>
      <c r="RAH82" s="458"/>
      <c r="RAI82" s="458"/>
      <c r="RAJ82" s="458"/>
      <c r="RAK82" s="458"/>
      <c r="RAL82" s="458"/>
      <c r="RAM82" s="458"/>
      <c r="RAN82" s="458"/>
      <c r="RAO82" s="458"/>
      <c r="RAP82" s="458"/>
      <c r="RAQ82" s="458"/>
      <c r="RAR82" s="458"/>
      <c r="RAS82" s="458"/>
      <c r="RAT82" s="458"/>
      <c r="RAU82" s="458"/>
      <c r="RAV82" s="458"/>
      <c r="RAW82" s="458"/>
      <c r="RAX82" s="458"/>
      <c r="RAY82" s="458"/>
      <c r="RAZ82" s="458"/>
      <c r="RBA82" s="458"/>
      <c r="RBB82" s="458"/>
      <c r="RBC82" s="458"/>
      <c r="RBD82" s="458"/>
      <c r="RBE82" s="458"/>
      <c r="RBF82" s="458"/>
      <c r="RBG82" s="458"/>
      <c r="RBH82" s="458"/>
      <c r="RBI82" s="458"/>
      <c r="RBJ82" s="458"/>
      <c r="RBK82" s="458"/>
      <c r="RBL82" s="458"/>
      <c r="RBM82" s="458"/>
      <c r="RBN82" s="458"/>
      <c r="RBO82" s="458"/>
      <c r="RBP82" s="458"/>
      <c r="RBQ82" s="458"/>
      <c r="RBR82" s="458"/>
      <c r="RBS82" s="458"/>
      <c r="RBT82" s="458"/>
      <c r="RBU82" s="458"/>
      <c r="RBV82" s="458"/>
      <c r="RBW82" s="458"/>
      <c r="RBX82" s="458"/>
      <c r="RBY82" s="458"/>
      <c r="RBZ82" s="458"/>
      <c r="RCA82" s="458"/>
      <c r="RCB82" s="458"/>
      <c r="RCC82" s="458"/>
      <c r="RCD82" s="458"/>
      <c r="RCE82" s="458"/>
      <c r="RCF82" s="458"/>
      <c r="RCG82" s="458"/>
      <c r="RCH82" s="458"/>
      <c r="RCI82" s="458"/>
      <c r="RCJ82" s="458"/>
      <c r="RCK82" s="458"/>
      <c r="RCL82" s="458"/>
      <c r="RCM82" s="458"/>
      <c r="RCN82" s="458"/>
      <c r="RCO82" s="458"/>
      <c r="RCP82" s="458"/>
      <c r="RCQ82" s="458"/>
      <c r="RCR82" s="458"/>
      <c r="RCS82" s="458"/>
      <c r="RCT82" s="458"/>
      <c r="RCU82" s="458"/>
      <c r="RCV82" s="458"/>
      <c r="RCW82" s="458"/>
      <c r="RCX82" s="458"/>
      <c r="RCY82" s="458"/>
      <c r="RCZ82" s="458"/>
      <c r="RDA82" s="458"/>
      <c r="RDB82" s="458"/>
      <c r="RDC82" s="458"/>
      <c r="RDD82" s="458"/>
      <c r="RDE82" s="458"/>
      <c r="RDF82" s="458"/>
      <c r="RDG82" s="458"/>
      <c r="RDH82" s="458"/>
      <c r="RDI82" s="458"/>
      <c r="RDJ82" s="458"/>
      <c r="RDK82" s="458"/>
      <c r="RDL82" s="458"/>
      <c r="RDM82" s="458"/>
      <c r="RDN82" s="458"/>
      <c r="RDO82" s="458"/>
      <c r="RDP82" s="458"/>
      <c r="RDQ82" s="458"/>
      <c r="RDR82" s="458"/>
      <c r="RDS82" s="458"/>
      <c r="RDT82" s="458"/>
      <c r="RDU82" s="458"/>
      <c r="RDV82" s="458"/>
      <c r="RDW82" s="458"/>
      <c r="RDX82" s="458"/>
      <c r="RDY82" s="458"/>
      <c r="RDZ82" s="458"/>
      <c r="REA82" s="458"/>
      <c r="REB82" s="458"/>
      <c r="REC82" s="458"/>
      <c r="RED82" s="458"/>
      <c r="REE82" s="458"/>
      <c r="REF82" s="458"/>
      <c r="REG82" s="458"/>
      <c r="REH82" s="458"/>
      <c r="REI82" s="458"/>
      <c r="REJ82" s="458"/>
      <c r="REK82" s="458"/>
      <c r="REL82" s="458"/>
      <c r="REM82" s="458"/>
      <c r="REN82" s="458"/>
      <c r="REO82" s="458"/>
      <c r="REP82" s="458"/>
      <c r="REQ82" s="458"/>
      <c r="RER82" s="458"/>
      <c r="RES82" s="458"/>
      <c r="RET82" s="458"/>
      <c r="REU82" s="458"/>
      <c r="REV82" s="458"/>
      <c r="REW82" s="458"/>
      <c r="REX82" s="458"/>
      <c r="REY82" s="458"/>
      <c r="REZ82" s="458"/>
      <c r="RFA82" s="458"/>
      <c r="RFB82" s="458"/>
      <c r="RFC82" s="458"/>
      <c r="RFD82" s="458"/>
      <c r="RFE82" s="458"/>
      <c r="RFF82" s="458"/>
      <c r="RFG82" s="458"/>
      <c r="RFH82" s="458"/>
      <c r="RFI82" s="458"/>
      <c r="RFJ82" s="458"/>
      <c r="RFK82" s="458"/>
      <c r="RFL82" s="458"/>
      <c r="RFM82" s="458"/>
      <c r="RFN82" s="458"/>
      <c r="RFO82" s="458"/>
      <c r="RFP82" s="458"/>
      <c r="RFQ82" s="458"/>
      <c r="RFR82" s="458"/>
      <c r="RFS82" s="458"/>
      <c r="RFT82" s="458"/>
      <c r="RFU82" s="458"/>
      <c r="RFV82" s="458"/>
      <c r="RFW82" s="458"/>
      <c r="RFX82" s="458"/>
      <c r="RFY82" s="458"/>
      <c r="RFZ82" s="458"/>
      <c r="RGA82" s="458"/>
      <c r="RGB82" s="458"/>
      <c r="RGC82" s="458"/>
      <c r="RGD82" s="458"/>
      <c r="RGE82" s="458"/>
      <c r="RGF82" s="458"/>
      <c r="RGG82" s="458"/>
      <c r="RGH82" s="458"/>
      <c r="RGI82" s="458"/>
      <c r="RGJ82" s="458"/>
      <c r="RGK82" s="458"/>
      <c r="RGL82" s="458"/>
      <c r="RGM82" s="458"/>
      <c r="RGN82" s="458"/>
      <c r="RGO82" s="458"/>
      <c r="RGP82" s="458"/>
      <c r="RGQ82" s="458"/>
      <c r="RGR82" s="458"/>
      <c r="RGS82" s="458"/>
      <c r="RGT82" s="458"/>
      <c r="RGU82" s="458"/>
      <c r="RGV82" s="458"/>
      <c r="RGW82" s="458"/>
      <c r="RGX82" s="458"/>
      <c r="RGY82" s="458"/>
      <c r="RGZ82" s="458"/>
      <c r="RHA82" s="458"/>
      <c r="RHB82" s="458"/>
      <c r="RHC82" s="458"/>
      <c r="RHD82" s="458"/>
      <c r="RHE82" s="458"/>
      <c r="RHF82" s="458"/>
      <c r="RHG82" s="458"/>
      <c r="RHH82" s="458"/>
      <c r="RHI82" s="458"/>
      <c r="RHJ82" s="458"/>
      <c r="RHK82" s="458"/>
      <c r="RHL82" s="458"/>
      <c r="RHM82" s="458"/>
      <c r="RHN82" s="458"/>
      <c r="RHO82" s="458"/>
      <c r="RHP82" s="458"/>
      <c r="RHQ82" s="458"/>
      <c r="RHR82" s="458"/>
      <c r="RHS82" s="458"/>
      <c r="RHT82" s="458"/>
      <c r="RHU82" s="458"/>
      <c r="RHV82" s="458"/>
      <c r="RHW82" s="458"/>
      <c r="RHX82" s="458"/>
      <c r="RHY82" s="458"/>
      <c r="RHZ82" s="458"/>
      <c r="RIA82" s="458"/>
      <c r="RIB82" s="458"/>
      <c r="RIC82" s="458"/>
      <c r="RID82" s="458"/>
      <c r="RIE82" s="458"/>
      <c r="RIF82" s="458"/>
      <c r="RIG82" s="458"/>
      <c r="RIH82" s="458"/>
      <c r="RII82" s="458"/>
      <c r="RIJ82" s="458"/>
      <c r="RIK82" s="458"/>
      <c r="RIL82" s="458"/>
      <c r="RIM82" s="458"/>
      <c r="RIN82" s="458"/>
      <c r="RIO82" s="458"/>
      <c r="RIP82" s="458"/>
      <c r="RIQ82" s="458"/>
      <c r="RIR82" s="458"/>
      <c r="RIS82" s="458"/>
      <c r="RIT82" s="458"/>
      <c r="RIU82" s="458"/>
      <c r="RIV82" s="458"/>
      <c r="RIW82" s="458"/>
      <c r="RIX82" s="458"/>
      <c r="RIY82" s="458"/>
      <c r="RIZ82" s="458"/>
      <c r="RJA82" s="458"/>
      <c r="RJB82" s="458"/>
      <c r="RJC82" s="458"/>
      <c r="RJD82" s="458"/>
      <c r="RJE82" s="458"/>
      <c r="RJF82" s="458"/>
      <c r="RJG82" s="458"/>
      <c r="RJH82" s="458"/>
      <c r="RJI82" s="458"/>
      <c r="RJJ82" s="458"/>
      <c r="RJK82" s="458"/>
      <c r="RJL82" s="458"/>
      <c r="RJM82" s="458"/>
      <c r="RJN82" s="458"/>
      <c r="RJO82" s="458"/>
      <c r="RJP82" s="458"/>
      <c r="RJQ82" s="458"/>
      <c r="RJR82" s="458"/>
      <c r="RJS82" s="458"/>
      <c r="RJT82" s="458"/>
      <c r="RJU82" s="458"/>
      <c r="RJV82" s="458"/>
      <c r="RJW82" s="458"/>
      <c r="RJX82" s="458"/>
      <c r="RJY82" s="458"/>
      <c r="RJZ82" s="458"/>
      <c r="RKA82" s="458"/>
      <c r="RKB82" s="458"/>
      <c r="RKC82" s="458"/>
      <c r="RKD82" s="458"/>
      <c r="RKE82" s="458"/>
      <c r="RKF82" s="458"/>
      <c r="RKG82" s="458"/>
      <c r="RKH82" s="458"/>
      <c r="RKI82" s="458"/>
      <c r="RKJ82" s="458"/>
      <c r="RKK82" s="458"/>
      <c r="RKL82" s="458"/>
      <c r="RKM82" s="458"/>
      <c r="RKN82" s="458"/>
      <c r="RKO82" s="458"/>
      <c r="RKP82" s="458"/>
      <c r="RKQ82" s="458"/>
      <c r="RKR82" s="458"/>
      <c r="RKS82" s="458"/>
      <c r="RKT82" s="458"/>
      <c r="RKU82" s="458"/>
      <c r="RKV82" s="458"/>
      <c r="RKW82" s="458"/>
      <c r="RKX82" s="458"/>
      <c r="RKY82" s="458"/>
      <c r="RKZ82" s="458"/>
      <c r="RLA82" s="458"/>
      <c r="RLB82" s="458"/>
      <c r="RLC82" s="458"/>
      <c r="RLD82" s="458"/>
      <c r="RLE82" s="458"/>
      <c r="RLF82" s="458"/>
      <c r="RLG82" s="458"/>
      <c r="RLH82" s="458"/>
      <c r="RLI82" s="458"/>
      <c r="RLJ82" s="458"/>
      <c r="RLK82" s="458"/>
      <c r="RLL82" s="458"/>
      <c r="RLM82" s="458"/>
      <c r="RLN82" s="458"/>
      <c r="RLO82" s="458"/>
      <c r="RLP82" s="458"/>
      <c r="RLQ82" s="458"/>
      <c r="RLR82" s="458"/>
      <c r="RLS82" s="458"/>
      <c r="RLT82" s="458"/>
      <c r="RLU82" s="458"/>
      <c r="RLV82" s="458"/>
      <c r="RLW82" s="458"/>
      <c r="RLX82" s="458"/>
      <c r="RLY82" s="458"/>
      <c r="RLZ82" s="458"/>
      <c r="RMA82" s="458"/>
      <c r="RMB82" s="458"/>
      <c r="RMC82" s="458"/>
      <c r="RMD82" s="458"/>
      <c r="RME82" s="458"/>
      <c r="RMF82" s="458"/>
      <c r="RMG82" s="458"/>
      <c r="RMH82" s="458"/>
      <c r="RMI82" s="458"/>
      <c r="RMJ82" s="458"/>
      <c r="RMK82" s="458"/>
      <c r="RML82" s="458"/>
      <c r="RMM82" s="458"/>
      <c r="RMN82" s="458"/>
      <c r="RMO82" s="458"/>
      <c r="RMP82" s="458"/>
      <c r="RMQ82" s="458"/>
      <c r="RMR82" s="458"/>
      <c r="RMS82" s="458"/>
      <c r="RMT82" s="458"/>
      <c r="RMU82" s="458"/>
      <c r="RMV82" s="458"/>
      <c r="RMW82" s="458"/>
      <c r="RMX82" s="458"/>
      <c r="RMY82" s="458"/>
      <c r="RMZ82" s="458"/>
      <c r="RNA82" s="458"/>
      <c r="RNB82" s="458"/>
      <c r="RNC82" s="458"/>
      <c r="RND82" s="458"/>
      <c r="RNE82" s="458"/>
      <c r="RNF82" s="458"/>
      <c r="RNG82" s="458"/>
      <c r="RNH82" s="458"/>
      <c r="RNI82" s="458"/>
      <c r="RNJ82" s="458"/>
      <c r="RNK82" s="458"/>
      <c r="RNL82" s="458"/>
      <c r="RNM82" s="458"/>
      <c r="RNN82" s="458"/>
      <c r="RNO82" s="458"/>
      <c r="RNP82" s="458"/>
      <c r="RNQ82" s="458"/>
      <c r="RNR82" s="458"/>
      <c r="RNS82" s="458"/>
      <c r="RNT82" s="458"/>
      <c r="RNU82" s="458"/>
      <c r="RNV82" s="458"/>
      <c r="RNW82" s="458"/>
      <c r="RNX82" s="458"/>
      <c r="RNY82" s="458"/>
      <c r="RNZ82" s="458"/>
      <c r="ROA82" s="458"/>
      <c r="ROB82" s="458"/>
      <c r="ROC82" s="458"/>
      <c r="ROD82" s="458"/>
      <c r="ROE82" s="458"/>
      <c r="ROF82" s="458"/>
      <c r="ROG82" s="458"/>
      <c r="ROH82" s="458"/>
      <c r="ROI82" s="458"/>
      <c r="ROJ82" s="458"/>
      <c r="ROK82" s="458"/>
      <c r="ROL82" s="458"/>
      <c r="ROM82" s="458"/>
      <c r="RON82" s="458"/>
      <c r="ROO82" s="458"/>
      <c r="ROP82" s="458"/>
      <c r="ROQ82" s="458"/>
      <c r="ROR82" s="458"/>
      <c r="ROS82" s="458"/>
      <c r="ROT82" s="458"/>
      <c r="ROU82" s="458"/>
      <c r="ROV82" s="458"/>
      <c r="ROW82" s="458"/>
      <c r="ROX82" s="458"/>
      <c r="ROY82" s="458"/>
      <c r="ROZ82" s="458"/>
      <c r="RPA82" s="458"/>
      <c r="RPB82" s="458"/>
      <c r="RPC82" s="458"/>
      <c r="RPD82" s="458"/>
      <c r="RPE82" s="458"/>
      <c r="RPF82" s="458"/>
      <c r="RPG82" s="458"/>
      <c r="RPH82" s="458"/>
      <c r="RPI82" s="458"/>
      <c r="RPJ82" s="458"/>
      <c r="RPK82" s="458"/>
      <c r="RPL82" s="458"/>
      <c r="RPM82" s="458"/>
      <c r="RPN82" s="458"/>
      <c r="RPO82" s="458"/>
      <c r="RPP82" s="458"/>
      <c r="RPQ82" s="458"/>
      <c r="RPR82" s="458"/>
      <c r="RPS82" s="458"/>
      <c r="RPT82" s="458"/>
      <c r="RPU82" s="458"/>
      <c r="RPV82" s="458"/>
      <c r="RPW82" s="458"/>
      <c r="RPX82" s="458"/>
      <c r="RPY82" s="458"/>
      <c r="RPZ82" s="458"/>
      <c r="RQA82" s="458"/>
      <c r="RQB82" s="458"/>
      <c r="RQC82" s="458"/>
      <c r="RQD82" s="458"/>
      <c r="RQE82" s="458"/>
      <c r="RQF82" s="458"/>
      <c r="RQG82" s="458"/>
      <c r="RQH82" s="458"/>
      <c r="RQI82" s="458"/>
      <c r="RQJ82" s="458"/>
      <c r="RQK82" s="458"/>
      <c r="RQL82" s="458"/>
      <c r="RQM82" s="458"/>
      <c r="RQN82" s="458"/>
      <c r="RQO82" s="458"/>
      <c r="RQP82" s="458"/>
      <c r="RQQ82" s="458"/>
      <c r="RQR82" s="458"/>
      <c r="RQS82" s="458"/>
      <c r="RQT82" s="458"/>
      <c r="RQU82" s="458"/>
      <c r="RQV82" s="458"/>
      <c r="RQW82" s="458"/>
      <c r="RQX82" s="458"/>
      <c r="RQY82" s="458"/>
      <c r="RQZ82" s="458"/>
      <c r="RRA82" s="458"/>
      <c r="RRB82" s="458"/>
      <c r="RRC82" s="458"/>
      <c r="RRD82" s="458"/>
      <c r="RRE82" s="458"/>
      <c r="RRF82" s="458"/>
      <c r="RRG82" s="458"/>
      <c r="RRH82" s="458"/>
      <c r="RRI82" s="458"/>
      <c r="RRJ82" s="458"/>
      <c r="RRK82" s="458"/>
      <c r="RRL82" s="458"/>
      <c r="RRM82" s="458"/>
      <c r="RRN82" s="458"/>
      <c r="RRO82" s="458"/>
      <c r="RRP82" s="458"/>
      <c r="RRQ82" s="458"/>
      <c r="RRR82" s="458"/>
      <c r="RRS82" s="458"/>
      <c r="RRT82" s="458"/>
      <c r="RRU82" s="458"/>
      <c r="RRV82" s="458"/>
      <c r="RRW82" s="458"/>
      <c r="RRX82" s="458"/>
      <c r="RRY82" s="458"/>
      <c r="RRZ82" s="458"/>
      <c r="RSA82" s="458"/>
      <c r="RSB82" s="458"/>
      <c r="RSC82" s="458"/>
      <c r="RSD82" s="458"/>
      <c r="RSE82" s="458"/>
      <c r="RSF82" s="458"/>
      <c r="RSG82" s="458"/>
      <c r="RSH82" s="458"/>
      <c r="RSI82" s="458"/>
      <c r="RSJ82" s="458"/>
      <c r="RSK82" s="458"/>
      <c r="RSL82" s="458"/>
      <c r="RSM82" s="458"/>
      <c r="RSN82" s="458"/>
      <c r="RSO82" s="458"/>
      <c r="RSP82" s="458"/>
      <c r="RSQ82" s="458"/>
      <c r="RSR82" s="458"/>
      <c r="RSS82" s="458"/>
      <c r="RST82" s="458"/>
      <c r="RSU82" s="458"/>
      <c r="RSV82" s="458"/>
      <c r="RSW82" s="458"/>
      <c r="RSX82" s="458"/>
      <c r="RSY82" s="458"/>
      <c r="RSZ82" s="458"/>
      <c r="RTA82" s="458"/>
      <c r="RTB82" s="458"/>
      <c r="RTC82" s="458"/>
      <c r="RTD82" s="458"/>
      <c r="RTE82" s="458"/>
      <c r="RTF82" s="458"/>
      <c r="RTG82" s="458"/>
      <c r="RTH82" s="458"/>
      <c r="RTI82" s="458"/>
      <c r="RTJ82" s="458"/>
      <c r="RTK82" s="458"/>
      <c r="RTL82" s="458"/>
      <c r="RTM82" s="458"/>
      <c r="RTN82" s="458"/>
      <c r="RTO82" s="458"/>
      <c r="RTP82" s="458"/>
      <c r="RTQ82" s="458"/>
      <c r="RTR82" s="458"/>
      <c r="RTS82" s="458"/>
      <c r="RTT82" s="458"/>
      <c r="RTU82" s="458"/>
      <c r="RTV82" s="458"/>
      <c r="RTW82" s="458"/>
      <c r="RTX82" s="458"/>
      <c r="RTY82" s="458"/>
      <c r="RTZ82" s="458"/>
      <c r="RUA82" s="458"/>
      <c r="RUB82" s="458"/>
      <c r="RUC82" s="458"/>
      <c r="RUD82" s="458"/>
      <c r="RUE82" s="458"/>
      <c r="RUF82" s="458"/>
      <c r="RUG82" s="458"/>
      <c r="RUH82" s="458"/>
      <c r="RUI82" s="458"/>
      <c r="RUJ82" s="458"/>
      <c r="RUK82" s="458"/>
      <c r="RUL82" s="458"/>
      <c r="RUM82" s="458"/>
      <c r="RUN82" s="458"/>
      <c r="RUO82" s="458"/>
      <c r="RUP82" s="458"/>
      <c r="RUQ82" s="458"/>
      <c r="RUR82" s="458"/>
      <c r="RUS82" s="458"/>
      <c r="RUT82" s="458"/>
      <c r="RUU82" s="458"/>
      <c r="RUV82" s="458"/>
      <c r="RUW82" s="458"/>
      <c r="RUX82" s="458"/>
      <c r="RUY82" s="458"/>
      <c r="RUZ82" s="458"/>
      <c r="RVA82" s="458"/>
      <c r="RVB82" s="458"/>
      <c r="RVC82" s="458"/>
      <c r="RVD82" s="458"/>
      <c r="RVE82" s="458"/>
      <c r="RVF82" s="458"/>
      <c r="RVG82" s="458"/>
      <c r="RVH82" s="458"/>
      <c r="RVI82" s="458"/>
      <c r="RVJ82" s="458"/>
      <c r="RVK82" s="458"/>
      <c r="RVL82" s="458"/>
      <c r="RVM82" s="458"/>
      <c r="RVN82" s="458"/>
      <c r="RVO82" s="458"/>
      <c r="RVP82" s="458"/>
      <c r="RVQ82" s="458"/>
      <c r="RVR82" s="458"/>
      <c r="RVS82" s="458"/>
      <c r="RVT82" s="458"/>
      <c r="RVU82" s="458"/>
      <c r="RVV82" s="458"/>
      <c r="RVW82" s="458"/>
      <c r="RVX82" s="458"/>
      <c r="RVY82" s="458"/>
      <c r="RVZ82" s="458"/>
      <c r="RWA82" s="458"/>
      <c r="RWB82" s="458"/>
      <c r="RWC82" s="458"/>
      <c r="RWD82" s="458"/>
      <c r="RWE82" s="458"/>
      <c r="RWF82" s="458"/>
      <c r="RWG82" s="458"/>
      <c r="RWH82" s="458"/>
      <c r="RWI82" s="458"/>
      <c r="RWJ82" s="458"/>
      <c r="RWK82" s="458"/>
      <c r="RWL82" s="458"/>
      <c r="RWM82" s="458"/>
      <c r="RWN82" s="458"/>
      <c r="RWO82" s="458"/>
      <c r="RWP82" s="458"/>
      <c r="RWQ82" s="458"/>
      <c r="RWR82" s="458"/>
      <c r="RWS82" s="458"/>
      <c r="RWT82" s="458"/>
      <c r="RWU82" s="458"/>
      <c r="RWV82" s="458"/>
      <c r="RWW82" s="458"/>
      <c r="RWX82" s="458"/>
      <c r="RWY82" s="458"/>
      <c r="RWZ82" s="458"/>
      <c r="RXA82" s="458"/>
      <c r="RXB82" s="458"/>
      <c r="RXC82" s="458"/>
      <c r="RXD82" s="458"/>
      <c r="RXE82" s="458"/>
      <c r="RXF82" s="458"/>
      <c r="RXG82" s="458"/>
      <c r="RXH82" s="458"/>
      <c r="RXI82" s="458"/>
      <c r="RXJ82" s="458"/>
      <c r="RXK82" s="458"/>
      <c r="RXL82" s="458"/>
      <c r="RXM82" s="458"/>
      <c r="RXN82" s="458"/>
      <c r="RXO82" s="458"/>
      <c r="RXP82" s="458"/>
      <c r="RXQ82" s="458"/>
      <c r="RXR82" s="458"/>
      <c r="RXS82" s="458"/>
      <c r="RXT82" s="458"/>
      <c r="RXU82" s="458"/>
      <c r="RXV82" s="458"/>
      <c r="RXW82" s="458"/>
      <c r="RXX82" s="458"/>
      <c r="RXY82" s="458"/>
      <c r="RXZ82" s="458"/>
      <c r="RYA82" s="458"/>
      <c r="RYB82" s="458"/>
      <c r="RYC82" s="458"/>
      <c r="RYD82" s="458"/>
      <c r="RYE82" s="458"/>
      <c r="RYF82" s="458"/>
      <c r="RYG82" s="458"/>
      <c r="RYH82" s="458"/>
      <c r="RYI82" s="458"/>
      <c r="RYJ82" s="458"/>
      <c r="RYK82" s="458"/>
      <c r="RYL82" s="458"/>
      <c r="RYM82" s="458"/>
      <c r="RYN82" s="458"/>
      <c r="RYO82" s="458"/>
      <c r="RYP82" s="458"/>
      <c r="RYQ82" s="458"/>
      <c r="RYR82" s="458"/>
      <c r="RYS82" s="458"/>
      <c r="RYT82" s="458"/>
      <c r="RYU82" s="458"/>
      <c r="RYV82" s="458"/>
      <c r="RYW82" s="458"/>
      <c r="RYX82" s="458"/>
      <c r="RYY82" s="458"/>
      <c r="RYZ82" s="458"/>
      <c r="RZA82" s="458"/>
      <c r="RZB82" s="458"/>
      <c r="RZC82" s="458"/>
      <c r="RZD82" s="458"/>
      <c r="RZE82" s="458"/>
      <c r="RZF82" s="458"/>
      <c r="RZG82" s="458"/>
      <c r="RZH82" s="458"/>
      <c r="RZI82" s="458"/>
      <c r="RZJ82" s="458"/>
      <c r="RZK82" s="458"/>
      <c r="RZL82" s="458"/>
      <c r="RZM82" s="458"/>
      <c r="RZN82" s="458"/>
      <c r="RZO82" s="458"/>
      <c r="RZP82" s="458"/>
      <c r="RZQ82" s="458"/>
      <c r="RZR82" s="458"/>
      <c r="RZS82" s="458"/>
      <c r="RZT82" s="458"/>
      <c r="RZU82" s="458"/>
      <c r="RZV82" s="458"/>
      <c r="RZW82" s="458"/>
      <c r="RZX82" s="458"/>
      <c r="RZY82" s="458"/>
      <c r="RZZ82" s="458"/>
      <c r="SAA82" s="458"/>
      <c r="SAB82" s="458"/>
      <c r="SAC82" s="458"/>
      <c r="SAD82" s="458"/>
      <c r="SAE82" s="458"/>
      <c r="SAF82" s="458"/>
      <c r="SAG82" s="458"/>
      <c r="SAH82" s="458"/>
      <c r="SAI82" s="458"/>
      <c r="SAJ82" s="458"/>
      <c r="SAK82" s="458"/>
      <c r="SAL82" s="458"/>
      <c r="SAM82" s="458"/>
      <c r="SAN82" s="458"/>
      <c r="SAO82" s="458"/>
      <c r="SAP82" s="458"/>
      <c r="SAQ82" s="458"/>
      <c r="SAR82" s="458"/>
      <c r="SAS82" s="458"/>
      <c r="SAT82" s="458"/>
      <c r="SAU82" s="458"/>
      <c r="SAV82" s="458"/>
      <c r="SAW82" s="458"/>
      <c r="SAX82" s="458"/>
      <c r="SAY82" s="458"/>
      <c r="SAZ82" s="458"/>
      <c r="SBA82" s="458"/>
      <c r="SBB82" s="458"/>
      <c r="SBC82" s="458"/>
      <c r="SBD82" s="458"/>
      <c r="SBE82" s="458"/>
      <c r="SBF82" s="458"/>
      <c r="SBG82" s="458"/>
      <c r="SBH82" s="458"/>
      <c r="SBI82" s="458"/>
      <c r="SBJ82" s="458"/>
      <c r="SBK82" s="458"/>
      <c r="SBL82" s="458"/>
      <c r="SBM82" s="458"/>
      <c r="SBN82" s="458"/>
      <c r="SBO82" s="458"/>
      <c r="SBP82" s="458"/>
      <c r="SBQ82" s="458"/>
      <c r="SBR82" s="458"/>
      <c r="SBS82" s="458"/>
      <c r="SBT82" s="458"/>
      <c r="SBU82" s="458"/>
      <c r="SBV82" s="458"/>
      <c r="SBW82" s="458"/>
      <c r="SBX82" s="458"/>
      <c r="SBY82" s="458"/>
      <c r="SBZ82" s="458"/>
      <c r="SCA82" s="458"/>
      <c r="SCB82" s="458"/>
      <c r="SCC82" s="458"/>
      <c r="SCD82" s="458"/>
      <c r="SCE82" s="458"/>
      <c r="SCF82" s="458"/>
      <c r="SCG82" s="458"/>
      <c r="SCH82" s="458"/>
      <c r="SCI82" s="458"/>
      <c r="SCJ82" s="458"/>
      <c r="SCK82" s="458"/>
      <c r="SCL82" s="458"/>
      <c r="SCM82" s="458"/>
      <c r="SCN82" s="458"/>
      <c r="SCO82" s="458"/>
      <c r="SCP82" s="458"/>
      <c r="SCQ82" s="458"/>
      <c r="SCR82" s="458"/>
      <c r="SCS82" s="458"/>
      <c r="SCT82" s="458"/>
      <c r="SCU82" s="458"/>
      <c r="SCV82" s="458"/>
      <c r="SCW82" s="458"/>
      <c r="SCX82" s="458"/>
      <c r="SCY82" s="458"/>
      <c r="SCZ82" s="458"/>
      <c r="SDA82" s="458"/>
      <c r="SDB82" s="458"/>
      <c r="SDC82" s="458"/>
      <c r="SDD82" s="458"/>
      <c r="SDE82" s="458"/>
      <c r="SDF82" s="458"/>
      <c r="SDG82" s="458"/>
      <c r="SDH82" s="458"/>
      <c r="SDI82" s="458"/>
      <c r="SDJ82" s="458"/>
      <c r="SDK82" s="458"/>
      <c r="SDL82" s="458"/>
      <c r="SDM82" s="458"/>
      <c r="SDN82" s="458"/>
      <c r="SDO82" s="458"/>
      <c r="SDP82" s="458"/>
      <c r="SDQ82" s="458"/>
      <c r="SDR82" s="458"/>
      <c r="SDS82" s="458"/>
      <c r="SDT82" s="458"/>
      <c r="SDU82" s="458"/>
      <c r="SDV82" s="458"/>
      <c r="SDW82" s="458"/>
      <c r="SDX82" s="458"/>
      <c r="SDY82" s="458"/>
      <c r="SDZ82" s="458"/>
      <c r="SEA82" s="458"/>
      <c r="SEB82" s="458"/>
      <c r="SEC82" s="458"/>
      <c r="SED82" s="458"/>
      <c r="SEE82" s="458"/>
      <c r="SEF82" s="458"/>
      <c r="SEG82" s="458"/>
      <c r="SEH82" s="458"/>
      <c r="SEI82" s="458"/>
      <c r="SEJ82" s="458"/>
      <c r="SEK82" s="458"/>
      <c r="SEL82" s="458"/>
      <c r="SEM82" s="458"/>
      <c r="SEN82" s="458"/>
      <c r="SEO82" s="458"/>
      <c r="SEP82" s="458"/>
      <c r="SEQ82" s="458"/>
      <c r="SER82" s="458"/>
      <c r="SES82" s="458"/>
      <c r="SET82" s="458"/>
      <c r="SEU82" s="458"/>
      <c r="SEV82" s="458"/>
      <c r="SEW82" s="458"/>
      <c r="SEX82" s="458"/>
      <c r="SEY82" s="458"/>
      <c r="SEZ82" s="458"/>
      <c r="SFA82" s="458"/>
      <c r="SFB82" s="458"/>
      <c r="SFC82" s="458"/>
      <c r="SFD82" s="458"/>
      <c r="SFE82" s="458"/>
      <c r="SFF82" s="458"/>
      <c r="SFG82" s="458"/>
      <c r="SFH82" s="458"/>
      <c r="SFI82" s="458"/>
      <c r="SFJ82" s="458"/>
      <c r="SFK82" s="458"/>
      <c r="SFL82" s="458"/>
      <c r="SFM82" s="458"/>
      <c r="SFN82" s="458"/>
      <c r="SFO82" s="458"/>
      <c r="SFP82" s="458"/>
      <c r="SFQ82" s="458"/>
      <c r="SFR82" s="458"/>
      <c r="SFS82" s="458"/>
      <c r="SFT82" s="458"/>
      <c r="SFU82" s="458"/>
      <c r="SFV82" s="458"/>
      <c r="SFW82" s="458"/>
      <c r="SFX82" s="458"/>
      <c r="SFY82" s="458"/>
      <c r="SFZ82" s="458"/>
      <c r="SGA82" s="458"/>
      <c r="SGB82" s="458"/>
      <c r="SGC82" s="458"/>
      <c r="SGD82" s="458"/>
      <c r="SGE82" s="458"/>
      <c r="SGF82" s="458"/>
      <c r="SGG82" s="458"/>
      <c r="SGH82" s="458"/>
      <c r="SGI82" s="458"/>
      <c r="SGJ82" s="458"/>
      <c r="SGK82" s="458"/>
      <c r="SGL82" s="458"/>
      <c r="SGM82" s="458"/>
      <c r="SGN82" s="458"/>
      <c r="SGO82" s="458"/>
      <c r="SGP82" s="458"/>
      <c r="SGQ82" s="458"/>
      <c r="SGR82" s="458"/>
      <c r="SGS82" s="458"/>
      <c r="SGT82" s="458"/>
      <c r="SGU82" s="458"/>
      <c r="SGV82" s="458"/>
      <c r="SGW82" s="458"/>
      <c r="SGX82" s="458"/>
      <c r="SGY82" s="458"/>
      <c r="SGZ82" s="458"/>
      <c r="SHA82" s="458"/>
      <c r="SHB82" s="458"/>
      <c r="SHC82" s="458"/>
      <c r="SHD82" s="458"/>
      <c r="SHE82" s="458"/>
      <c r="SHF82" s="458"/>
      <c r="SHG82" s="458"/>
      <c r="SHH82" s="458"/>
      <c r="SHI82" s="458"/>
      <c r="SHJ82" s="458"/>
      <c r="SHK82" s="458"/>
      <c r="SHL82" s="458"/>
      <c r="SHM82" s="458"/>
      <c r="SHN82" s="458"/>
      <c r="SHO82" s="458"/>
      <c r="SHP82" s="458"/>
      <c r="SHQ82" s="458"/>
      <c r="SHR82" s="458"/>
      <c r="SHS82" s="458"/>
      <c r="SHT82" s="458"/>
      <c r="SHU82" s="458"/>
      <c r="SHV82" s="458"/>
      <c r="SHW82" s="458"/>
      <c r="SHX82" s="458"/>
      <c r="SHY82" s="458"/>
      <c r="SHZ82" s="458"/>
      <c r="SIA82" s="458"/>
      <c r="SIB82" s="458"/>
      <c r="SIC82" s="458"/>
      <c r="SID82" s="458"/>
      <c r="SIE82" s="458"/>
      <c r="SIF82" s="458"/>
      <c r="SIG82" s="458"/>
      <c r="SIH82" s="458"/>
      <c r="SII82" s="458"/>
      <c r="SIJ82" s="458"/>
      <c r="SIK82" s="458"/>
      <c r="SIL82" s="458"/>
      <c r="SIM82" s="458"/>
      <c r="SIN82" s="458"/>
      <c r="SIO82" s="458"/>
      <c r="SIP82" s="458"/>
      <c r="SIQ82" s="458"/>
      <c r="SIR82" s="458"/>
      <c r="SIS82" s="458"/>
      <c r="SIT82" s="458"/>
      <c r="SIU82" s="458"/>
      <c r="SIV82" s="458"/>
      <c r="SIW82" s="458"/>
      <c r="SIX82" s="458"/>
      <c r="SIY82" s="458"/>
      <c r="SIZ82" s="458"/>
      <c r="SJA82" s="458"/>
      <c r="SJB82" s="458"/>
      <c r="SJC82" s="458"/>
      <c r="SJD82" s="458"/>
      <c r="SJE82" s="458"/>
      <c r="SJF82" s="458"/>
      <c r="SJG82" s="458"/>
      <c r="SJH82" s="458"/>
      <c r="SJI82" s="458"/>
      <c r="SJJ82" s="458"/>
      <c r="SJK82" s="458"/>
      <c r="SJL82" s="458"/>
      <c r="SJM82" s="458"/>
      <c r="SJN82" s="458"/>
      <c r="SJO82" s="458"/>
      <c r="SJP82" s="458"/>
      <c r="SJQ82" s="458"/>
      <c r="SJR82" s="458"/>
      <c r="SJS82" s="458"/>
      <c r="SJT82" s="458"/>
      <c r="SJU82" s="458"/>
      <c r="SJV82" s="458"/>
      <c r="SJW82" s="458"/>
      <c r="SJX82" s="458"/>
      <c r="SJY82" s="458"/>
      <c r="SJZ82" s="458"/>
      <c r="SKA82" s="458"/>
      <c r="SKB82" s="458"/>
      <c r="SKC82" s="458"/>
      <c r="SKD82" s="458"/>
      <c r="SKE82" s="458"/>
      <c r="SKF82" s="458"/>
      <c r="SKG82" s="458"/>
      <c r="SKH82" s="458"/>
      <c r="SKI82" s="458"/>
      <c r="SKJ82" s="458"/>
      <c r="SKK82" s="458"/>
      <c r="SKL82" s="458"/>
      <c r="SKM82" s="458"/>
      <c r="SKN82" s="458"/>
      <c r="SKO82" s="458"/>
      <c r="SKP82" s="458"/>
      <c r="SKQ82" s="458"/>
      <c r="SKR82" s="458"/>
      <c r="SKS82" s="458"/>
      <c r="SKT82" s="458"/>
      <c r="SKU82" s="458"/>
      <c r="SKV82" s="458"/>
      <c r="SKW82" s="458"/>
      <c r="SKX82" s="458"/>
      <c r="SKY82" s="458"/>
      <c r="SKZ82" s="458"/>
      <c r="SLA82" s="458"/>
      <c r="SLB82" s="458"/>
      <c r="SLC82" s="458"/>
      <c r="SLD82" s="458"/>
      <c r="SLE82" s="458"/>
      <c r="SLF82" s="458"/>
      <c r="SLG82" s="458"/>
      <c r="SLH82" s="458"/>
      <c r="SLI82" s="458"/>
      <c r="SLJ82" s="458"/>
      <c r="SLK82" s="458"/>
      <c r="SLL82" s="458"/>
      <c r="SLM82" s="458"/>
      <c r="SLN82" s="458"/>
      <c r="SLO82" s="458"/>
      <c r="SLP82" s="458"/>
      <c r="SLQ82" s="458"/>
      <c r="SLR82" s="458"/>
      <c r="SLS82" s="458"/>
      <c r="SLT82" s="458"/>
      <c r="SLU82" s="458"/>
      <c r="SLV82" s="458"/>
      <c r="SLW82" s="458"/>
      <c r="SLX82" s="458"/>
      <c r="SLY82" s="458"/>
      <c r="SLZ82" s="458"/>
      <c r="SMA82" s="458"/>
      <c r="SMB82" s="458"/>
      <c r="SMC82" s="458"/>
      <c r="SMD82" s="458"/>
      <c r="SME82" s="458"/>
      <c r="SMF82" s="458"/>
      <c r="SMG82" s="458"/>
      <c r="SMH82" s="458"/>
      <c r="SMI82" s="458"/>
      <c r="SMJ82" s="458"/>
      <c r="SMK82" s="458"/>
      <c r="SML82" s="458"/>
      <c r="SMM82" s="458"/>
      <c r="SMN82" s="458"/>
      <c r="SMO82" s="458"/>
      <c r="SMP82" s="458"/>
      <c r="SMQ82" s="458"/>
      <c r="SMR82" s="458"/>
      <c r="SMS82" s="458"/>
      <c r="SMT82" s="458"/>
      <c r="SMU82" s="458"/>
      <c r="SMV82" s="458"/>
      <c r="SMW82" s="458"/>
      <c r="SMX82" s="458"/>
      <c r="SMY82" s="458"/>
      <c r="SMZ82" s="458"/>
      <c r="SNA82" s="458"/>
      <c r="SNB82" s="458"/>
      <c r="SNC82" s="458"/>
      <c r="SND82" s="458"/>
      <c r="SNE82" s="458"/>
      <c r="SNF82" s="458"/>
      <c r="SNG82" s="458"/>
      <c r="SNH82" s="458"/>
      <c r="SNI82" s="458"/>
      <c r="SNJ82" s="458"/>
      <c r="SNK82" s="458"/>
      <c r="SNL82" s="458"/>
      <c r="SNM82" s="458"/>
      <c r="SNN82" s="458"/>
      <c r="SNO82" s="458"/>
      <c r="SNP82" s="458"/>
      <c r="SNQ82" s="458"/>
      <c r="SNR82" s="458"/>
      <c r="SNS82" s="458"/>
      <c r="SNT82" s="458"/>
      <c r="SNU82" s="458"/>
      <c r="SNV82" s="458"/>
      <c r="SNW82" s="458"/>
      <c r="SNX82" s="458"/>
      <c r="SNY82" s="458"/>
      <c r="SNZ82" s="458"/>
      <c r="SOA82" s="458"/>
      <c r="SOB82" s="458"/>
      <c r="SOC82" s="458"/>
      <c r="SOD82" s="458"/>
      <c r="SOE82" s="458"/>
      <c r="SOF82" s="458"/>
      <c r="SOG82" s="458"/>
      <c r="SOH82" s="458"/>
      <c r="SOI82" s="458"/>
      <c r="SOJ82" s="458"/>
      <c r="SOK82" s="458"/>
      <c r="SOL82" s="458"/>
      <c r="SOM82" s="458"/>
      <c r="SON82" s="458"/>
      <c r="SOO82" s="458"/>
      <c r="SOP82" s="458"/>
      <c r="SOQ82" s="458"/>
      <c r="SOR82" s="458"/>
      <c r="SOS82" s="458"/>
      <c r="SOT82" s="458"/>
      <c r="SOU82" s="458"/>
      <c r="SOV82" s="458"/>
      <c r="SOW82" s="458"/>
      <c r="SOX82" s="458"/>
      <c r="SOY82" s="458"/>
      <c r="SOZ82" s="458"/>
      <c r="SPA82" s="458"/>
      <c r="SPB82" s="458"/>
      <c r="SPC82" s="458"/>
      <c r="SPD82" s="458"/>
      <c r="SPE82" s="458"/>
      <c r="SPF82" s="458"/>
      <c r="SPG82" s="458"/>
      <c r="SPH82" s="458"/>
      <c r="SPI82" s="458"/>
      <c r="SPJ82" s="458"/>
      <c r="SPK82" s="458"/>
      <c r="SPL82" s="458"/>
      <c r="SPM82" s="458"/>
      <c r="SPN82" s="458"/>
      <c r="SPO82" s="458"/>
      <c r="SPP82" s="458"/>
      <c r="SPQ82" s="458"/>
      <c r="SPR82" s="458"/>
      <c r="SPS82" s="458"/>
      <c r="SPT82" s="458"/>
      <c r="SPU82" s="458"/>
      <c r="SPV82" s="458"/>
      <c r="SPW82" s="458"/>
      <c r="SPX82" s="458"/>
      <c r="SPY82" s="458"/>
      <c r="SPZ82" s="458"/>
      <c r="SQA82" s="458"/>
      <c r="SQB82" s="458"/>
      <c r="SQC82" s="458"/>
      <c r="SQD82" s="458"/>
      <c r="SQE82" s="458"/>
      <c r="SQF82" s="458"/>
      <c r="SQG82" s="458"/>
      <c r="SQH82" s="458"/>
      <c r="SQI82" s="458"/>
      <c r="SQJ82" s="458"/>
      <c r="SQK82" s="458"/>
      <c r="SQL82" s="458"/>
      <c r="SQM82" s="458"/>
      <c r="SQN82" s="458"/>
      <c r="SQO82" s="458"/>
      <c r="SQP82" s="458"/>
      <c r="SQQ82" s="458"/>
      <c r="SQR82" s="458"/>
      <c r="SQS82" s="458"/>
      <c r="SQT82" s="458"/>
      <c r="SQU82" s="458"/>
      <c r="SQV82" s="458"/>
      <c r="SQW82" s="458"/>
      <c r="SQX82" s="458"/>
      <c r="SQY82" s="458"/>
      <c r="SQZ82" s="458"/>
      <c r="SRA82" s="458"/>
      <c r="SRB82" s="458"/>
      <c r="SRC82" s="458"/>
      <c r="SRD82" s="458"/>
      <c r="SRE82" s="458"/>
      <c r="SRF82" s="458"/>
      <c r="SRG82" s="458"/>
      <c r="SRH82" s="458"/>
      <c r="SRI82" s="458"/>
      <c r="SRJ82" s="458"/>
      <c r="SRK82" s="458"/>
      <c r="SRL82" s="458"/>
      <c r="SRM82" s="458"/>
      <c r="SRN82" s="458"/>
      <c r="SRO82" s="458"/>
      <c r="SRP82" s="458"/>
      <c r="SRQ82" s="458"/>
      <c r="SRR82" s="458"/>
      <c r="SRS82" s="458"/>
      <c r="SRT82" s="458"/>
      <c r="SRU82" s="458"/>
      <c r="SRV82" s="458"/>
      <c r="SRW82" s="458"/>
      <c r="SRX82" s="458"/>
      <c r="SRY82" s="458"/>
      <c r="SRZ82" s="458"/>
      <c r="SSA82" s="458"/>
      <c r="SSB82" s="458"/>
      <c r="SSC82" s="458"/>
      <c r="SSD82" s="458"/>
      <c r="SSE82" s="458"/>
      <c r="SSF82" s="458"/>
      <c r="SSG82" s="458"/>
      <c r="SSH82" s="458"/>
      <c r="SSI82" s="458"/>
      <c r="SSJ82" s="458"/>
      <c r="SSK82" s="458"/>
      <c r="SSL82" s="458"/>
      <c r="SSM82" s="458"/>
      <c r="SSN82" s="458"/>
      <c r="SSO82" s="458"/>
      <c r="SSP82" s="458"/>
      <c r="SSQ82" s="458"/>
      <c r="SSR82" s="458"/>
      <c r="SSS82" s="458"/>
      <c r="SST82" s="458"/>
      <c r="SSU82" s="458"/>
      <c r="SSV82" s="458"/>
      <c r="SSW82" s="458"/>
      <c r="SSX82" s="458"/>
      <c r="SSY82" s="458"/>
      <c r="SSZ82" s="458"/>
      <c r="STA82" s="458"/>
      <c r="STB82" s="458"/>
      <c r="STC82" s="458"/>
      <c r="STD82" s="458"/>
      <c r="STE82" s="458"/>
      <c r="STF82" s="458"/>
      <c r="STG82" s="458"/>
      <c r="STH82" s="458"/>
      <c r="STI82" s="458"/>
      <c r="STJ82" s="458"/>
      <c r="STK82" s="458"/>
      <c r="STL82" s="458"/>
      <c r="STM82" s="458"/>
      <c r="STN82" s="458"/>
      <c r="STO82" s="458"/>
      <c r="STP82" s="458"/>
      <c r="STQ82" s="458"/>
      <c r="STR82" s="458"/>
      <c r="STS82" s="458"/>
      <c r="STT82" s="458"/>
      <c r="STU82" s="458"/>
      <c r="STV82" s="458"/>
      <c r="STW82" s="458"/>
      <c r="STX82" s="458"/>
      <c r="STY82" s="458"/>
      <c r="STZ82" s="458"/>
      <c r="SUA82" s="458"/>
      <c r="SUB82" s="458"/>
      <c r="SUC82" s="458"/>
      <c r="SUD82" s="458"/>
      <c r="SUE82" s="458"/>
      <c r="SUF82" s="458"/>
      <c r="SUG82" s="458"/>
      <c r="SUH82" s="458"/>
      <c r="SUI82" s="458"/>
      <c r="SUJ82" s="458"/>
      <c r="SUK82" s="458"/>
      <c r="SUL82" s="458"/>
      <c r="SUM82" s="458"/>
      <c r="SUN82" s="458"/>
      <c r="SUO82" s="458"/>
      <c r="SUP82" s="458"/>
      <c r="SUQ82" s="458"/>
      <c r="SUR82" s="458"/>
      <c r="SUS82" s="458"/>
      <c r="SUT82" s="458"/>
      <c r="SUU82" s="458"/>
      <c r="SUV82" s="458"/>
      <c r="SUW82" s="458"/>
      <c r="SUX82" s="458"/>
      <c r="SUY82" s="458"/>
      <c r="SUZ82" s="458"/>
      <c r="SVA82" s="458"/>
      <c r="SVB82" s="458"/>
      <c r="SVC82" s="458"/>
      <c r="SVD82" s="458"/>
      <c r="SVE82" s="458"/>
      <c r="SVF82" s="458"/>
      <c r="SVG82" s="458"/>
      <c r="SVH82" s="458"/>
      <c r="SVI82" s="458"/>
      <c r="SVJ82" s="458"/>
      <c r="SVK82" s="458"/>
      <c r="SVL82" s="458"/>
      <c r="SVM82" s="458"/>
      <c r="SVN82" s="458"/>
      <c r="SVO82" s="458"/>
      <c r="SVP82" s="458"/>
      <c r="SVQ82" s="458"/>
      <c r="SVR82" s="458"/>
      <c r="SVS82" s="458"/>
      <c r="SVT82" s="458"/>
      <c r="SVU82" s="458"/>
      <c r="SVV82" s="458"/>
      <c r="SVW82" s="458"/>
      <c r="SVX82" s="458"/>
      <c r="SVY82" s="458"/>
      <c r="SVZ82" s="458"/>
      <c r="SWA82" s="458"/>
      <c r="SWB82" s="458"/>
      <c r="SWC82" s="458"/>
      <c r="SWD82" s="458"/>
      <c r="SWE82" s="458"/>
      <c r="SWF82" s="458"/>
      <c r="SWG82" s="458"/>
      <c r="SWH82" s="458"/>
      <c r="SWI82" s="458"/>
      <c r="SWJ82" s="458"/>
      <c r="SWK82" s="458"/>
      <c r="SWL82" s="458"/>
      <c r="SWM82" s="458"/>
      <c r="SWN82" s="458"/>
      <c r="SWO82" s="458"/>
      <c r="SWP82" s="458"/>
      <c r="SWQ82" s="458"/>
      <c r="SWR82" s="458"/>
      <c r="SWS82" s="458"/>
      <c r="SWT82" s="458"/>
      <c r="SWU82" s="458"/>
      <c r="SWV82" s="458"/>
      <c r="SWW82" s="458"/>
      <c r="SWX82" s="458"/>
      <c r="SWY82" s="458"/>
      <c r="SWZ82" s="458"/>
      <c r="SXA82" s="458"/>
      <c r="SXB82" s="458"/>
      <c r="SXC82" s="458"/>
      <c r="SXD82" s="458"/>
      <c r="SXE82" s="458"/>
      <c r="SXF82" s="458"/>
      <c r="SXG82" s="458"/>
      <c r="SXH82" s="458"/>
      <c r="SXI82" s="458"/>
      <c r="SXJ82" s="458"/>
      <c r="SXK82" s="458"/>
      <c r="SXL82" s="458"/>
      <c r="SXM82" s="458"/>
      <c r="SXN82" s="458"/>
      <c r="SXO82" s="458"/>
      <c r="SXP82" s="458"/>
      <c r="SXQ82" s="458"/>
      <c r="SXR82" s="458"/>
      <c r="SXS82" s="458"/>
      <c r="SXT82" s="458"/>
      <c r="SXU82" s="458"/>
      <c r="SXV82" s="458"/>
      <c r="SXW82" s="458"/>
      <c r="SXX82" s="458"/>
      <c r="SXY82" s="458"/>
      <c r="SXZ82" s="458"/>
      <c r="SYA82" s="458"/>
      <c r="SYB82" s="458"/>
      <c r="SYC82" s="458"/>
      <c r="SYD82" s="458"/>
      <c r="SYE82" s="458"/>
      <c r="SYF82" s="458"/>
      <c r="SYG82" s="458"/>
      <c r="SYH82" s="458"/>
      <c r="SYI82" s="458"/>
      <c r="SYJ82" s="458"/>
      <c r="SYK82" s="458"/>
      <c r="SYL82" s="458"/>
      <c r="SYM82" s="458"/>
      <c r="SYN82" s="458"/>
      <c r="SYO82" s="458"/>
      <c r="SYP82" s="458"/>
      <c r="SYQ82" s="458"/>
      <c r="SYR82" s="458"/>
      <c r="SYS82" s="458"/>
      <c r="SYT82" s="458"/>
      <c r="SYU82" s="458"/>
      <c r="SYV82" s="458"/>
      <c r="SYW82" s="458"/>
      <c r="SYX82" s="458"/>
      <c r="SYY82" s="458"/>
      <c r="SYZ82" s="458"/>
      <c r="SZA82" s="458"/>
      <c r="SZB82" s="458"/>
      <c r="SZC82" s="458"/>
      <c r="SZD82" s="458"/>
      <c r="SZE82" s="458"/>
      <c r="SZF82" s="458"/>
      <c r="SZG82" s="458"/>
      <c r="SZH82" s="458"/>
      <c r="SZI82" s="458"/>
      <c r="SZJ82" s="458"/>
      <c r="SZK82" s="458"/>
      <c r="SZL82" s="458"/>
      <c r="SZM82" s="458"/>
      <c r="SZN82" s="458"/>
      <c r="SZO82" s="458"/>
      <c r="SZP82" s="458"/>
      <c r="SZQ82" s="458"/>
      <c r="SZR82" s="458"/>
      <c r="SZS82" s="458"/>
      <c r="SZT82" s="458"/>
      <c r="SZU82" s="458"/>
      <c r="SZV82" s="458"/>
      <c r="SZW82" s="458"/>
      <c r="SZX82" s="458"/>
      <c r="SZY82" s="458"/>
      <c r="SZZ82" s="458"/>
      <c r="TAA82" s="458"/>
      <c r="TAB82" s="458"/>
      <c r="TAC82" s="458"/>
      <c r="TAD82" s="458"/>
      <c r="TAE82" s="458"/>
      <c r="TAF82" s="458"/>
      <c r="TAG82" s="458"/>
      <c r="TAH82" s="458"/>
      <c r="TAI82" s="458"/>
      <c r="TAJ82" s="458"/>
      <c r="TAK82" s="458"/>
      <c r="TAL82" s="458"/>
      <c r="TAM82" s="458"/>
      <c r="TAN82" s="458"/>
      <c r="TAO82" s="458"/>
      <c r="TAP82" s="458"/>
      <c r="TAQ82" s="458"/>
      <c r="TAR82" s="458"/>
      <c r="TAS82" s="458"/>
      <c r="TAT82" s="458"/>
      <c r="TAU82" s="458"/>
      <c r="TAV82" s="458"/>
      <c r="TAW82" s="458"/>
      <c r="TAX82" s="458"/>
      <c r="TAY82" s="458"/>
      <c r="TAZ82" s="458"/>
      <c r="TBA82" s="458"/>
      <c r="TBB82" s="458"/>
      <c r="TBC82" s="458"/>
      <c r="TBD82" s="458"/>
      <c r="TBE82" s="458"/>
      <c r="TBF82" s="458"/>
      <c r="TBG82" s="458"/>
      <c r="TBH82" s="458"/>
      <c r="TBI82" s="458"/>
      <c r="TBJ82" s="458"/>
      <c r="TBK82" s="458"/>
      <c r="TBL82" s="458"/>
      <c r="TBM82" s="458"/>
      <c r="TBN82" s="458"/>
      <c r="TBO82" s="458"/>
      <c r="TBP82" s="458"/>
      <c r="TBQ82" s="458"/>
      <c r="TBR82" s="458"/>
      <c r="TBS82" s="458"/>
      <c r="TBT82" s="458"/>
      <c r="TBU82" s="458"/>
      <c r="TBV82" s="458"/>
      <c r="TBW82" s="458"/>
      <c r="TBX82" s="458"/>
      <c r="TBY82" s="458"/>
      <c r="TBZ82" s="458"/>
      <c r="TCA82" s="458"/>
      <c r="TCB82" s="458"/>
      <c r="TCC82" s="458"/>
      <c r="TCD82" s="458"/>
      <c r="TCE82" s="458"/>
      <c r="TCF82" s="458"/>
      <c r="TCG82" s="458"/>
      <c r="TCH82" s="458"/>
      <c r="TCI82" s="458"/>
      <c r="TCJ82" s="458"/>
      <c r="TCK82" s="458"/>
      <c r="TCL82" s="458"/>
      <c r="TCM82" s="458"/>
      <c r="TCN82" s="458"/>
      <c r="TCO82" s="458"/>
      <c r="TCP82" s="458"/>
      <c r="TCQ82" s="458"/>
      <c r="TCR82" s="458"/>
      <c r="TCS82" s="458"/>
      <c r="TCT82" s="458"/>
      <c r="TCU82" s="458"/>
      <c r="TCV82" s="458"/>
      <c r="TCW82" s="458"/>
      <c r="TCX82" s="458"/>
      <c r="TCY82" s="458"/>
      <c r="TCZ82" s="458"/>
      <c r="TDA82" s="458"/>
      <c r="TDB82" s="458"/>
      <c r="TDC82" s="458"/>
      <c r="TDD82" s="458"/>
      <c r="TDE82" s="458"/>
      <c r="TDF82" s="458"/>
      <c r="TDG82" s="458"/>
      <c r="TDH82" s="458"/>
      <c r="TDI82" s="458"/>
      <c r="TDJ82" s="458"/>
      <c r="TDK82" s="458"/>
      <c r="TDL82" s="458"/>
      <c r="TDM82" s="458"/>
      <c r="TDN82" s="458"/>
      <c r="TDO82" s="458"/>
      <c r="TDP82" s="458"/>
      <c r="TDQ82" s="458"/>
      <c r="TDR82" s="458"/>
      <c r="TDS82" s="458"/>
      <c r="TDT82" s="458"/>
      <c r="TDU82" s="458"/>
      <c r="TDV82" s="458"/>
      <c r="TDW82" s="458"/>
      <c r="TDX82" s="458"/>
      <c r="TDY82" s="458"/>
      <c r="TDZ82" s="458"/>
      <c r="TEA82" s="458"/>
      <c r="TEB82" s="458"/>
      <c r="TEC82" s="458"/>
      <c r="TED82" s="458"/>
      <c r="TEE82" s="458"/>
      <c r="TEF82" s="458"/>
      <c r="TEG82" s="458"/>
      <c r="TEH82" s="458"/>
      <c r="TEI82" s="458"/>
      <c r="TEJ82" s="458"/>
      <c r="TEK82" s="458"/>
      <c r="TEL82" s="458"/>
      <c r="TEM82" s="458"/>
      <c r="TEN82" s="458"/>
      <c r="TEO82" s="458"/>
      <c r="TEP82" s="458"/>
      <c r="TEQ82" s="458"/>
      <c r="TER82" s="458"/>
      <c r="TES82" s="458"/>
      <c r="TET82" s="458"/>
      <c r="TEU82" s="458"/>
      <c r="TEV82" s="458"/>
      <c r="TEW82" s="458"/>
      <c r="TEX82" s="458"/>
      <c r="TEY82" s="458"/>
      <c r="TEZ82" s="458"/>
      <c r="TFA82" s="458"/>
      <c r="TFB82" s="458"/>
      <c r="TFC82" s="458"/>
      <c r="TFD82" s="458"/>
      <c r="TFE82" s="458"/>
      <c r="TFF82" s="458"/>
      <c r="TFG82" s="458"/>
      <c r="TFH82" s="458"/>
      <c r="TFI82" s="458"/>
      <c r="TFJ82" s="458"/>
      <c r="TFK82" s="458"/>
      <c r="TFL82" s="458"/>
      <c r="TFM82" s="458"/>
      <c r="TFN82" s="458"/>
      <c r="TFO82" s="458"/>
      <c r="TFP82" s="458"/>
      <c r="TFQ82" s="458"/>
      <c r="TFR82" s="458"/>
      <c r="TFS82" s="458"/>
      <c r="TFT82" s="458"/>
      <c r="TFU82" s="458"/>
      <c r="TFV82" s="458"/>
      <c r="TFW82" s="458"/>
      <c r="TFX82" s="458"/>
      <c r="TFY82" s="458"/>
      <c r="TFZ82" s="458"/>
      <c r="TGA82" s="458"/>
      <c r="TGB82" s="458"/>
      <c r="TGC82" s="458"/>
      <c r="TGD82" s="458"/>
      <c r="TGE82" s="458"/>
      <c r="TGF82" s="458"/>
      <c r="TGG82" s="458"/>
      <c r="TGH82" s="458"/>
      <c r="TGI82" s="458"/>
      <c r="TGJ82" s="458"/>
      <c r="TGK82" s="458"/>
      <c r="TGL82" s="458"/>
      <c r="TGM82" s="458"/>
      <c r="TGN82" s="458"/>
      <c r="TGO82" s="458"/>
      <c r="TGP82" s="458"/>
      <c r="TGQ82" s="458"/>
      <c r="TGR82" s="458"/>
      <c r="TGS82" s="458"/>
      <c r="TGT82" s="458"/>
      <c r="TGU82" s="458"/>
      <c r="TGV82" s="458"/>
      <c r="TGW82" s="458"/>
      <c r="TGX82" s="458"/>
      <c r="TGY82" s="458"/>
      <c r="TGZ82" s="458"/>
      <c r="THA82" s="458"/>
      <c r="THB82" s="458"/>
      <c r="THC82" s="458"/>
      <c r="THD82" s="458"/>
      <c r="THE82" s="458"/>
      <c r="THF82" s="458"/>
      <c r="THG82" s="458"/>
      <c r="THH82" s="458"/>
      <c r="THI82" s="458"/>
      <c r="THJ82" s="458"/>
      <c r="THK82" s="458"/>
      <c r="THL82" s="458"/>
      <c r="THM82" s="458"/>
      <c r="THN82" s="458"/>
      <c r="THO82" s="458"/>
      <c r="THP82" s="458"/>
      <c r="THQ82" s="458"/>
      <c r="THR82" s="458"/>
      <c r="THS82" s="458"/>
      <c r="THT82" s="458"/>
      <c r="THU82" s="458"/>
      <c r="THV82" s="458"/>
      <c r="THW82" s="458"/>
      <c r="THX82" s="458"/>
      <c r="THY82" s="458"/>
      <c r="THZ82" s="458"/>
      <c r="TIA82" s="458"/>
      <c r="TIB82" s="458"/>
      <c r="TIC82" s="458"/>
      <c r="TID82" s="458"/>
      <c r="TIE82" s="458"/>
      <c r="TIF82" s="458"/>
      <c r="TIG82" s="458"/>
      <c r="TIH82" s="458"/>
      <c r="TII82" s="458"/>
      <c r="TIJ82" s="458"/>
      <c r="TIK82" s="458"/>
      <c r="TIL82" s="458"/>
      <c r="TIM82" s="458"/>
      <c r="TIN82" s="458"/>
      <c r="TIO82" s="458"/>
      <c r="TIP82" s="458"/>
      <c r="TIQ82" s="458"/>
      <c r="TIR82" s="458"/>
      <c r="TIS82" s="458"/>
      <c r="TIT82" s="458"/>
      <c r="TIU82" s="458"/>
      <c r="TIV82" s="458"/>
      <c r="TIW82" s="458"/>
      <c r="TIX82" s="458"/>
      <c r="TIY82" s="458"/>
      <c r="TIZ82" s="458"/>
      <c r="TJA82" s="458"/>
      <c r="TJB82" s="458"/>
      <c r="TJC82" s="458"/>
      <c r="TJD82" s="458"/>
      <c r="TJE82" s="458"/>
      <c r="TJF82" s="458"/>
      <c r="TJG82" s="458"/>
      <c r="TJH82" s="458"/>
      <c r="TJI82" s="458"/>
      <c r="TJJ82" s="458"/>
      <c r="TJK82" s="458"/>
      <c r="TJL82" s="458"/>
      <c r="TJM82" s="458"/>
      <c r="TJN82" s="458"/>
      <c r="TJO82" s="458"/>
      <c r="TJP82" s="458"/>
      <c r="TJQ82" s="458"/>
      <c r="TJR82" s="458"/>
      <c r="TJS82" s="458"/>
      <c r="TJT82" s="458"/>
      <c r="TJU82" s="458"/>
      <c r="TJV82" s="458"/>
      <c r="TJW82" s="458"/>
      <c r="TJX82" s="458"/>
      <c r="TJY82" s="458"/>
      <c r="TJZ82" s="458"/>
      <c r="TKA82" s="458"/>
      <c r="TKB82" s="458"/>
      <c r="TKC82" s="458"/>
      <c r="TKD82" s="458"/>
      <c r="TKE82" s="458"/>
      <c r="TKF82" s="458"/>
      <c r="TKG82" s="458"/>
      <c r="TKH82" s="458"/>
      <c r="TKI82" s="458"/>
      <c r="TKJ82" s="458"/>
      <c r="TKK82" s="458"/>
      <c r="TKL82" s="458"/>
      <c r="TKM82" s="458"/>
      <c r="TKN82" s="458"/>
      <c r="TKO82" s="458"/>
      <c r="TKP82" s="458"/>
      <c r="TKQ82" s="458"/>
      <c r="TKR82" s="458"/>
      <c r="TKS82" s="458"/>
      <c r="TKT82" s="458"/>
      <c r="TKU82" s="458"/>
      <c r="TKV82" s="458"/>
      <c r="TKW82" s="458"/>
      <c r="TKX82" s="458"/>
      <c r="TKY82" s="458"/>
      <c r="TKZ82" s="458"/>
      <c r="TLA82" s="458"/>
      <c r="TLB82" s="458"/>
      <c r="TLC82" s="458"/>
      <c r="TLD82" s="458"/>
      <c r="TLE82" s="458"/>
      <c r="TLF82" s="458"/>
      <c r="TLG82" s="458"/>
      <c r="TLH82" s="458"/>
      <c r="TLI82" s="458"/>
      <c r="TLJ82" s="458"/>
      <c r="TLK82" s="458"/>
      <c r="TLL82" s="458"/>
      <c r="TLM82" s="458"/>
      <c r="TLN82" s="458"/>
      <c r="TLO82" s="458"/>
      <c r="TLP82" s="458"/>
      <c r="TLQ82" s="458"/>
      <c r="TLR82" s="458"/>
      <c r="TLS82" s="458"/>
      <c r="TLT82" s="458"/>
      <c r="TLU82" s="458"/>
      <c r="TLV82" s="458"/>
      <c r="TLW82" s="458"/>
      <c r="TLX82" s="458"/>
      <c r="TLY82" s="458"/>
      <c r="TLZ82" s="458"/>
      <c r="TMA82" s="458"/>
      <c r="TMB82" s="458"/>
      <c r="TMC82" s="458"/>
      <c r="TMD82" s="458"/>
      <c r="TME82" s="458"/>
      <c r="TMF82" s="458"/>
      <c r="TMG82" s="458"/>
      <c r="TMH82" s="458"/>
      <c r="TMI82" s="458"/>
      <c r="TMJ82" s="458"/>
      <c r="TMK82" s="458"/>
      <c r="TML82" s="458"/>
      <c r="TMM82" s="458"/>
      <c r="TMN82" s="458"/>
      <c r="TMO82" s="458"/>
      <c r="TMP82" s="458"/>
      <c r="TMQ82" s="458"/>
      <c r="TMR82" s="458"/>
      <c r="TMS82" s="458"/>
      <c r="TMT82" s="458"/>
      <c r="TMU82" s="458"/>
      <c r="TMV82" s="458"/>
      <c r="TMW82" s="458"/>
      <c r="TMX82" s="458"/>
      <c r="TMY82" s="458"/>
      <c r="TMZ82" s="458"/>
      <c r="TNA82" s="458"/>
      <c r="TNB82" s="458"/>
      <c r="TNC82" s="458"/>
      <c r="TND82" s="458"/>
      <c r="TNE82" s="458"/>
      <c r="TNF82" s="458"/>
      <c r="TNG82" s="458"/>
      <c r="TNH82" s="458"/>
      <c r="TNI82" s="458"/>
      <c r="TNJ82" s="458"/>
      <c r="TNK82" s="458"/>
      <c r="TNL82" s="458"/>
      <c r="TNM82" s="458"/>
      <c r="TNN82" s="458"/>
      <c r="TNO82" s="458"/>
      <c r="TNP82" s="458"/>
      <c r="TNQ82" s="458"/>
      <c r="TNR82" s="458"/>
      <c r="TNS82" s="458"/>
      <c r="TNT82" s="458"/>
      <c r="TNU82" s="458"/>
      <c r="TNV82" s="458"/>
      <c r="TNW82" s="458"/>
      <c r="TNX82" s="458"/>
      <c r="TNY82" s="458"/>
      <c r="TNZ82" s="458"/>
      <c r="TOA82" s="458"/>
      <c r="TOB82" s="458"/>
      <c r="TOC82" s="458"/>
      <c r="TOD82" s="458"/>
      <c r="TOE82" s="458"/>
      <c r="TOF82" s="458"/>
      <c r="TOG82" s="458"/>
      <c r="TOH82" s="458"/>
      <c r="TOI82" s="458"/>
      <c r="TOJ82" s="458"/>
      <c r="TOK82" s="458"/>
      <c r="TOL82" s="458"/>
      <c r="TOM82" s="458"/>
      <c r="TON82" s="458"/>
      <c r="TOO82" s="458"/>
      <c r="TOP82" s="458"/>
      <c r="TOQ82" s="458"/>
      <c r="TOR82" s="458"/>
      <c r="TOS82" s="458"/>
      <c r="TOT82" s="458"/>
      <c r="TOU82" s="458"/>
      <c r="TOV82" s="458"/>
      <c r="TOW82" s="458"/>
      <c r="TOX82" s="458"/>
      <c r="TOY82" s="458"/>
      <c r="TOZ82" s="458"/>
      <c r="TPA82" s="458"/>
      <c r="TPB82" s="458"/>
      <c r="TPC82" s="458"/>
      <c r="TPD82" s="458"/>
      <c r="TPE82" s="458"/>
      <c r="TPF82" s="458"/>
      <c r="TPG82" s="458"/>
      <c r="TPH82" s="458"/>
      <c r="TPI82" s="458"/>
      <c r="TPJ82" s="458"/>
      <c r="TPK82" s="458"/>
      <c r="TPL82" s="458"/>
      <c r="TPM82" s="458"/>
      <c r="TPN82" s="458"/>
      <c r="TPO82" s="458"/>
      <c r="TPP82" s="458"/>
      <c r="TPQ82" s="458"/>
      <c r="TPR82" s="458"/>
      <c r="TPS82" s="458"/>
      <c r="TPT82" s="458"/>
      <c r="TPU82" s="458"/>
      <c r="TPV82" s="458"/>
      <c r="TPW82" s="458"/>
      <c r="TPX82" s="458"/>
      <c r="TPY82" s="458"/>
      <c r="TPZ82" s="458"/>
      <c r="TQA82" s="458"/>
      <c r="TQB82" s="458"/>
      <c r="TQC82" s="458"/>
      <c r="TQD82" s="458"/>
      <c r="TQE82" s="458"/>
      <c r="TQF82" s="458"/>
      <c r="TQG82" s="458"/>
      <c r="TQH82" s="458"/>
      <c r="TQI82" s="458"/>
      <c r="TQJ82" s="458"/>
      <c r="TQK82" s="458"/>
      <c r="TQL82" s="458"/>
      <c r="TQM82" s="458"/>
      <c r="TQN82" s="458"/>
      <c r="TQO82" s="458"/>
      <c r="TQP82" s="458"/>
      <c r="TQQ82" s="458"/>
      <c r="TQR82" s="458"/>
      <c r="TQS82" s="458"/>
      <c r="TQT82" s="458"/>
      <c r="TQU82" s="458"/>
      <c r="TQV82" s="458"/>
      <c r="TQW82" s="458"/>
      <c r="TQX82" s="458"/>
      <c r="TQY82" s="458"/>
      <c r="TQZ82" s="458"/>
      <c r="TRA82" s="458"/>
      <c r="TRB82" s="458"/>
      <c r="TRC82" s="458"/>
      <c r="TRD82" s="458"/>
      <c r="TRE82" s="458"/>
      <c r="TRF82" s="458"/>
      <c r="TRG82" s="458"/>
      <c r="TRH82" s="458"/>
      <c r="TRI82" s="458"/>
      <c r="TRJ82" s="458"/>
      <c r="TRK82" s="458"/>
      <c r="TRL82" s="458"/>
      <c r="TRM82" s="458"/>
      <c r="TRN82" s="458"/>
      <c r="TRO82" s="458"/>
      <c r="TRP82" s="458"/>
      <c r="TRQ82" s="458"/>
      <c r="TRR82" s="458"/>
      <c r="TRS82" s="458"/>
      <c r="TRT82" s="458"/>
      <c r="TRU82" s="458"/>
      <c r="TRV82" s="458"/>
      <c r="TRW82" s="458"/>
      <c r="TRX82" s="458"/>
      <c r="TRY82" s="458"/>
      <c r="TRZ82" s="458"/>
      <c r="TSA82" s="458"/>
      <c r="TSB82" s="458"/>
      <c r="TSC82" s="458"/>
      <c r="TSD82" s="458"/>
      <c r="TSE82" s="458"/>
      <c r="TSF82" s="458"/>
      <c r="TSG82" s="458"/>
      <c r="TSH82" s="458"/>
      <c r="TSI82" s="458"/>
      <c r="TSJ82" s="458"/>
      <c r="TSK82" s="458"/>
      <c r="TSL82" s="458"/>
      <c r="TSM82" s="458"/>
      <c r="TSN82" s="458"/>
      <c r="TSO82" s="458"/>
      <c r="TSP82" s="458"/>
      <c r="TSQ82" s="458"/>
      <c r="TSR82" s="458"/>
      <c r="TSS82" s="458"/>
      <c r="TST82" s="458"/>
      <c r="TSU82" s="458"/>
      <c r="TSV82" s="458"/>
      <c r="TSW82" s="458"/>
      <c r="TSX82" s="458"/>
      <c r="TSY82" s="458"/>
      <c r="TSZ82" s="458"/>
      <c r="TTA82" s="458"/>
      <c r="TTB82" s="458"/>
      <c r="TTC82" s="458"/>
      <c r="TTD82" s="458"/>
      <c r="TTE82" s="458"/>
      <c r="TTF82" s="458"/>
      <c r="TTG82" s="458"/>
      <c r="TTH82" s="458"/>
      <c r="TTI82" s="458"/>
      <c r="TTJ82" s="458"/>
      <c r="TTK82" s="458"/>
      <c r="TTL82" s="458"/>
      <c r="TTM82" s="458"/>
      <c r="TTN82" s="458"/>
      <c r="TTO82" s="458"/>
      <c r="TTP82" s="458"/>
      <c r="TTQ82" s="458"/>
      <c r="TTR82" s="458"/>
      <c r="TTS82" s="458"/>
      <c r="TTT82" s="458"/>
      <c r="TTU82" s="458"/>
      <c r="TTV82" s="458"/>
      <c r="TTW82" s="458"/>
      <c r="TTX82" s="458"/>
      <c r="TTY82" s="458"/>
      <c r="TTZ82" s="458"/>
      <c r="TUA82" s="458"/>
      <c r="TUB82" s="458"/>
      <c r="TUC82" s="458"/>
      <c r="TUD82" s="458"/>
      <c r="TUE82" s="458"/>
      <c r="TUF82" s="458"/>
      <c r="TUG82" s="458"/>
      <c r="TUH82" s="458"/>
      <c r="TUI82" s="458"/>
      <c r="TUJ82" s="458"/>
      <c r="TUK82" s="458"/>
      <c r="TUL82" s="458"/>
      <c r="TUM82" s="458"/>
      <c r="TUN82" s="458"/>
      <c r="TUO82" s="458"/>
      <c r="TUP82" s="458"/>
      <c r="TUQ82" s="458"/>
      <c r="TUR82" s="458"/>
      <c r="TUS82" s="458"/>
      <c r="TUT82" s="458"/>
      <c r="TUU82" s="458"/>
      <c r="TUV82" s="458"/>
      <c r="TUW82" s="458"/>
      <c r="TUX82" s="458"/>
      <c r="TUY82" s="458"/>
      <c r="TUZ82" s="458"/>
      <c r="TVA82" s="458"/>
      <c r="TVB82" s="458"/>
      <c r="TVC82" s="458"/>
      <c r="TVD82" s="458"/>
      <c r="TVE82" s="458"/>
      <c r="TVF82" s="458"/>
      <c r="TVG82" s="458"/>
      <c r="TVH82" s="458"/>
      <c r="TVI82" s="458"/>
      <c r="TVJ82" s="458"/>
      <c r="TVK82" s="458"/>
      <c r="TVL82" s="458"/>
      <c r="TVM82" s="458"/>
      <c r="TVN82" s="458"/>
      <c r="TVO82" s="458"/>
      <c r="TVP82" s="458"/>
      <c r="TVQ82" s="458"/>
      <c r="TVR82" s="458"/>
      <c r="TVS82" s="458"/>
      <c r="TVT82" s="458"/>
      <c r="TVU82" s="458"/>
      <c r="TVV82" s="458"/>
      <c r="TVW82" s="458"/>
      <c r="TVX82" s="458"/>
      <c r="TVY82" s="458"/>
      <c r="TVZ82" s="458"/>
      <c r="TWA82" s="458"/>
      <c r="TWB82" s="458"/>
      <c r="TWC82" s="458"/>
      <c r="TWD82" s="458"/>
      <c r="TWE82" s="458"/>
      <c r="TWF82" s="458"/>
      <c r="TWG82" s="458"/>
      <c r="TWH82" s="458"/>
      <c r="TWI82" s="458"/>
      <c r="TWJ82" s="458"/>
      <c r="TWK82" s="458"/>
      <c r="TWL82" s="458"/>
      <c r="TWM82" s="458"/>
      <c r="TWN82" s="458"/>
      <c r="TWO82" s="458"/>
      <c r="TWP82" s="458"/>
      <c r="TWQ82" s="458"/>
      <c r="TWR82" s="458"/>
      <c r="TWS82" s="458"/>
      <c r="TWT82" s="458"/>
      <c r="TWU82" s="458"/>
      <c r="TWV82" s="458"/>
      <c r="TWW82" s="458"/>
      <c r="TWX82" s="458"/>
      <c r="TWY82" s="458"/>
      <c r="TWZ82" s="458"/>
      <c r="TXA82" s="458"/>
      <c r="TXB82" s="458"/>
      <c r="TXC82" s="458"/>
      <c r="TXD82" s="458"/>
      <c r="TXE82" s="458"/>
      <c r="TXF82" s="458"/>
      <c r="TXG82" s="458"/>
      <c r="TXH82" s="458"/>
      <c r="TXI82" s="458"/>
      <c r="TXJ82" s="458"/>
      <c r="TXK82" s="458"/>
      <c r="TXL82" s="458"/>
      <c r="TXM82" s="458"/>
      <c r="TXN82" s="458"/>
      <c r="TXO82" s="458"/>
      <c r="TXP82" s="458"/>
      <c r="TXQ82" s="458"/>
      <c r="TXR82" s="458"/>
      <c r="TXS82" s="458"/>
      <c r="TXT82" s="458"/>
      <c r="TXU82" s="458"/>
      <c r="TXV82" s="458"/>
      <c r="TXW82" s="458"/>
      <c r="TXX82" s="458"/>
      <c r="TXY82" s="458"/>
      <c r="TXZ82" s="458"/>
      <c r="TYA82" s="458"/>
      <c r="TYB82" s="458"/>
      <c r="TYC82" s="458"/>
      <c r="TYD82" s="458"/>
      <c r="TYE82" s="458"/>
      <c r="TYF82" s="458"/>
      <c r="TYG82" s="458"/>
      <c r="TYH82" s="458"/>
      <c r="TYI82" s="458"/>
      <c r="TYJ82" s="458"/>
      <c r="TYK82" s="458"/>
      <c r="TYL82" s="458"/>
      <c r="TYM82" s="458"/>
      <c r="TYN82" s="458"/>
      <c r="TYO82" s="458"/>
      <c r="TYP82" s="458"/>
      <c r="TYQ82" s="458"/>
      <c r="TYR82" s="458"/>
      <c r="TYS82" s="458"/>
      <c r="TYT82" s="458"/>
      <c r="TYU82" s="458"/>
      <c r="TYV82" s="458"/>
      <c r="TYW82" s="458"/>
      <c r="TYX82" s="458"/>
      <c r="TYY82" s="458"/>
      <c r="TYZ82" s="458"/>
      <c r="TZA82" s="458"/>
      <c r="TZB82" s="458"/>
      <c r="TZC82" s="458"/>
      <c r="TZD82" s="458"/>
      <c r="TZE82" s="458"/>
      <c r="TZF82" s="458"/>
      <c r="TZG82" s="458"/>
      <c r="TZH82" s="458"/>
      <c r="TZI82" s="458"/>
      <c r="TZJ82" s="458"/>
      <c r="TZK82" s="458"/>
      <c r="TZL82" s="458"/>
      <c r="TZM82" s="458"/>
      <c r="TZN82" s="458"/>
      <c r="TZO82" s="458"/>
      <c r="TZP82" s="458"/>
      <c r="TZQ82" s="458"/>
      <c r="TZR82" s="458"/>
      <c r="TZS82" s="458"/>
      <c r="TZT82" s="458"/>
      <c r="TZU82" s="458"/>
      <c r="TZV82" s="458"/>
      <c r="TZW82" s="458"/>
      <c r="TZX82" s="458"/>
      <c r="TZY82" s="458"/>
      <c r="TZZ82" s="458"/>
      <c r="UAA82" s="458"/>
      <c r="UAB82" s="458"/>
      <c r="UAC82" s="458"/>
      <c r="UAD82" s="458"/>
      <c r="UAE82" s="458"/>
      <c r="UAF82" s="458"/>
      <c r="UAG82" s="458"/>
      <c r="UAH82" s="458"/>
      <c r="UAI82" s="458"/>
      <c r="UAJ82" s="458"/>
      <c r="UAK82" s="458"/>
      <c r="UAL82" s="458"/>
      <c r="UAM82" s="458"/>
      <c r="UAN82" s="458"/>
      <c r="UAO82" s="458"/>
      <c r="UAP82" s="458"/>
      <c r="UAQ82" s="458"/>
      <c r="UAR82" s="458"/>
      <c r="UAS82" s="458"/>
      <c r="UAT82" s="458"/>
      <c r="UAU82" s="458"/>
      <c r="UAV82" s="458"/>
      <c r="UAW82" s="458"/>
      <c r="UAX82" s="458"/>
      <c r="UAY82" s="458"/>
      <c r="UAZ82" s="458"/>
      <c r="UBA82" s="458"/>
      <c r="UBB82" s="458"/>
      <c r="UBC82" s="458"/>
      <c r="UBD82" s="458"/>
      <c r="UBE82" s="458"/>
      <c r="UBF82" s="458"/>
      <c r="UBG82" s="458"/>
      <c r="UBH82" s="458"/>
      <c r="UBI82" s="458"/>
      <c r="UBJ82" s="458"/>
      <c r="UBK82" s="458"/>
      <c r="UBL82" s="458"/>
      <c r="UBM82" s="458"/>
      <c r="UBN82" s="458"/>
      <c r="UBO82" s="458"/>
      <c r="UBP82" s="458"/>
      <c r="UBQ82" s="458"/>
      <c r="UBR82" s="458"/>
      <c r="UBS82" s="458"/>
      <c r="UBT82" s="458"/>
      <c r="UBU82" s="458"/>
      <c r="UBV82" s="458"/>
      <c r="UBW82" s="458"/>
      <c r="UBX82" s="458"/>
      <c r="UBY82" s="458"/>
      <c r="UBZ82" s="458"/>
      <c r="UCA82" s="458"/>
      <c r="UCB82" s="458"/>
      <c r="UCC82" s="458"/>
      <c r="UCD82" s="458"/>
      <c r="UCE82" s="458"/>
      <c r="UCF82" s="458"/>
      <c r="UCG82" s="458"/>
      <c r="UCH82" s="458"/>
      <c r="UCI82" s="458"/>
      <c r="UCJ82" s="458"/>
      <c r="UCK82" s="458"/>
      <c r="UCL82" s="458"/>
      <c r="UCM82" s="458"/>
      <c r="UCN82" s="458"/>
      <c r="UCO82" s="458"/>
      <c r="UCP82" s="458"/>
      <c r="UCQ82" s="458"/>
      <c r="UCR82" s="458"/>
      <c r="UCS82" s="458"/>
      <c r="UCT82" s="458"/>
      <c r="UCU82" s="458"/>
      <c r="UCV82" s="458"/>
      <c r="UCW82" s="458"/>
      <c r="UCX82" s="458"/>
      <c r="UCY82" s="458"/>
      <c r="UCZ82" s="458"/>
      <c r="UDA82" s="458"/>
      <c r="UDB82" s="458"/>
      <c r="UDC82" s="458"/>
      <c r="UDD82" s="458"/>
      <c r="UDE82" s="458"/>
      <c r="UDF82" s="458"/>
      <c r="UDG82" s="458"/>
      <c r="UDH82" s="458"/>
      <c r="UDI82" s="458"/>
      <c r="UDJ82" s="458"/>
      <c r="UDK82" s="458"/>
      <c r="UDL82" s="458"/>
      <c r="UDM82" s="458"/>
      <c r="UDN82" s="458"/>
      <c r="UDO82" s="458"/>
      <c r="UDP82" s="458"/>
      <c r="UDQ82" s="458"/>
      <c r="UDR82" s="458"/>
      <c r="UDS82" s="458"/>
      <c r="UDT82" s="458"/>
      <c r="UDU82" s="458"/>
      <c r="UDV82" s="458"/>
      <c r="UDW82" s="458"/>
      <c r="UDX82" s="458"/>
      <c r="UDY82" s="458"/>
      <c r="UDZ82" s="458"/>
      <c r="UEA82" s="458"/>
      <c r="UEB82" s="458"/>
      <c r="UEC82" s="458"/>
      <c r="UED82" s="458"/>
      <c r="UEE82" s="458"/>
      <c r="UEF82" s="458"/>
      <c r="UEG82" s="458"/>
      <c r="UEH82" s="458"/>
      <c r="UEI82" s="458"/>
      <c r="UEJ82" s="458"/>
      <c r="UEK82" s="458"/>
      <c r="UEL82" s="458"/>
      <c r="UEM82" s="458"/>
      <c r="UEN82" s="458"/>
      <c r="UEO82" s="458"/>
      <c r="UEP82" s="458"/>
      <c r="UEQ82" s="458"/>
      <c r="UER82" s="458"/>
      <c r="UES82" s="458"/>
      <c r="UET82" s="458"/>
      <c r="UEU82" s="458"/>
      <c r="UEV82" s="458"/>
      <c r="UEW82" s="458"/>
      <c r="UEX82" s="458"/>
      <c r="UEY82" s="458"/>
      <c r="UEZ82" s="458"/>
      <c r="UFA82" s="458"/>
      <c r="UFB82" s="458"/>
      <c r="UFC82" s="458"/>
      <c r="UFD82" s="458"/>
      <c r="UFE82" s="458"/>
      <c r="UFF82" s="458"/>
      <c r="UFG82" s="458"/>
      <c r="UFH82" s="458"/>
      <c r="UFI82" s="458"/>
      <c r="UFJ82" s="458"/>
      <c r="UFK82" s="458"/>
      <c r="UFL82" s="458"/>
      <c r="UFM82" s="458"/>
      <c r="UFN82" s="458"/>
      <c r="UFO82" s="458"/>
      <c r="UFP82" s="458"/>
      <c r="UFQ82" s="458"/>
      <c r="UFR82" s="458"/>
      <c r="UFS82" s="458"/>
      <c r="UFT82" s="458"/>
      <c r="UFU82" s="458"/>
      <c r="UFV82" s="458"/>
      <c r="UFW82" s="458"/>
      <c r="UFX82" s="458"/>
      <c r="UFY82" s="458"/>
      <c r="UFZ82" s="458"/>
      <c r="UGA82" s="458"/>
      <c r="UGB82" s="458"/>
      <c r="UGC82" s="458"/>
      <c r="UGD82" s="458"/>
      <c r="UGE82" s="458"/>
      <c r="UGF82" s="458"/>
      <c r="UGG82" s="458"/>
      <c r="UGH82" s="458"/>
      <c r="UGI82" s="458"/>
      <c r="UGJ82" s="458"/>
      <c r="UGK82" s="458"/>
      <c r="UGL82" s="458"/>
      <c r="UGM82" s="458"/>
      <c r="UGN82" s="458"/>
      <c r="UGO82" s="458"/>
      <c r="UGP82" s="458"/>
      <c r="UGQ82" s="458"/>
      <c r="UGR82" s="458"/>
      <c r="UGS82" s="458"/>
      <c r="UGT82" s="458"/>
      <c r="UGU82" s="458"/>
      <c r="UGV82" s="458"/>
      <c r="UGW82" s="458"/>
      <c r="UGX82" s="458"/>
      <c r="UGY82" s="458"/>
      <c r="UGZ82" s="458"/>
      <c r="UHA82" s="458"/>
      <c r="UHB82" s="458"/>
      <c r="UHC82" s="458"/>
      <c r="UHD82" s="458"/>
      <c r="UHE82" s="458"/>
      <c r="UHF82" s="458"/>
      <c r="UHG82" s="458"/>
      <c r="UHH82" s="458"/>
      <c r="UHI82" s="458"/>
      <c r="UHJ82" s="458"/>
      <c r="UHK82" s="458"/>
      <c r="UHL82" s="458"/>
      <c r="UHM82" s="458"/>
      <c r="UHN82" s="458"/>
      <c r="UHO82" s="458"/>
      <c r="UHP82" s="458"/>
      <c r="UHQ82" s="458"/>
      <c r="UHR82" s="458"/>
      <c r="UHS82" s="458"/>
      <c r="UHT82" s="458"/>
      <c r="UHU82" s="458"/>
      <c r="UHV82" s="458"/>
      <c r="UHW82" s="458"/>
      <c r="UHX82" s="458"/>
      <c r="UHY82" s="458"/>
      <c r="UHZ82" s="458"/>
      <c r="UIA82" s="458"/>
      <c r="UIB82" s="458"/>
      <c r="UIC82" s="458"/>
      <c r="UID82" s="458"/>
      <c r="UIE82" s="458"/>
      <c r="UIF82" s="458"/>
      <c r="UIG82" s="458"/>
      <c r="UIH82" s="458"/>
      <c r="UII82" s="458"/>
      <c r="UIJ82" s="458"/>
      <c r="UIK82" s="458"/>
      <c r="UIL82" s="458"/>
      <c r="UIM82" s="458"/>
      <c r="UIN82" s="458"/>
      <c r="UIO82" s="458"/>
      <c r="UIP82" s="458"/>
      <c r="UIQ82" s="458"/>
      <c r="UIR82" s="458"/>
      <c r="UIS82" s="458"/>
      <c r="UIT82" s="458"/>
      <c r="UIU82" s="458"/>
      <c r="UIV82" s="458"/>
      <c r="UIW82" s="458"/>
      <c r="UIX82" s="458"/>
      <c r="UIY82" s="458"/>
      <c r="UIZ82" s="458"/>
      <c r="UJA82" s="458"/>
      <c r="UJB82" s="458"/>
      <c r="UJC82" s="458"/>
      <c r="UJD82" s="458"/>
      <c r="UJE82" s="458"/>
      <c r="UJF82" s="458"/>
      <c r="UJG82" s="458"/>
      <c r="UJH82" s="458"/>
      <c r="UJI82" s="458"/>
      <c r="UJJ82" s="458"/>
      <c r="UJK82" s="458"/>
      <c r="UJL82" s="458"/>
      <c r="UJM82" s="458"/>
      <c r="UJN82" s="458"/>
      <c r="UJO82" s="458"/>
      <c r="UJP82" s="458"/>
      <c r="UJQ82" s="458"/>
      <c r="UJR82" s="458"/>
      <c r="UJS82" s="458"/>
      <c r="UJT82" s="458"/>
      <c r="UJU82" s="458"/>
      <c r="UJV82" s="458"/>
      <c r="UJW82" s="458"/>
      <c r="UJX82" s="458"/>
      <c r="UJY82" s="458"/>
      <c r="UJZ82" s="458"/>
      <c r="UKA82" s="458"/>
      <c r="UKB82" s="458"/>
      <c r="UKC82" s="458"/>
      <c r="UKD82" s="458"/>
      <c r="UKE82" s="458"/>
      <c r="UKF82" s="458"/>
      <c r="UKG82" s="458"/>
      <c r="UKH82" s="458"/>
      <c r="UKI82" s="458"/>
      <c r="UKJ82" s="458"/>
      <c r="UKK82" s="458"/>
      <c r="UKL82" s="458"/>
      <c r="UKM82" s="458"/>
      <c r="UKN82" s="458"/>
      <c r="UKO82" s="458"/>
      <c r="UKP82" s="458"/>
      <c r="UKQ82" s="458"/>
      <c r="UKR82" s="458"/>
      <c r="UKS82" s="458"/>
      <c r="UKT82" s="458"/>
      <c r="UKU82" s="458"/>
      <c r="UKV82" s="458"/>
      <c r="UKW82" s="458"/>
      <c r="UKX82" s="458"/>
      <c r="UKY82" s="458"/>
      <c r="UKZ82" s="458"/>
      <c r="ULA82" s="458"/>
      <c r="ULB82" s="458"/>
      <c r="ULC82" s="458"/>
      <c r="ULD82" s="458"/>
      <c r="ULE82" s="458"/>
      <c r="ULF82" s="458"/>
      <c r="ULG82" s="458"/>
      <c r="ULH82" s="458"/>
      <c r="ULI82" s="458"/>
      <c r="ULJ82" s="458"/>
      <c r="ULK82" s="458"/>
      <c r="ULL82" s="458"/>
      <c r="ULM82" s="458"/>
      <c r="ULN82" s="458"/>
      <c r="ULO82" s="458"/>
      <c r="ULP82" s="458"/>
      <c r="ULQ82" s="458"/>
      <c r="ULR82" s="458"/>
      <c r="ULS82" s="458"/>
      <c r="ULT82" s="458"/>
      <c r="ULU82" s="458"/>
      <c r="ULV82" s="458"/>
      <c r="ULW82" s="458"/>
      <c r="ULX82" s="458"/>
      <c r="ULY82" s="458"/>
      <c r="ULZ82" s="458"/>
      <c r="UMA82" s="458"/>
      <c r="UMB82" s="458"/>
      <c r="UMC82" s="458"/>
      <c r="UMD82" s="458"/>
      <c r="UME82" s="458"/>
      <c r="UMF82" s="458"/>
      <c r="UMG82" s="458"/>
      <c r="UMH82" s="458"/>
      <c r="UMI82" s="458"/>
      <c r="UMJ82" s="458"/>
      <c r="UMK82" s="458"/>
      <c r="UML82" s="458"/>
      <c r="UMM82" s="458"/>
      <c r="UMN82" s="458"/>
      <c r="UMO82" s="458"/>
      <c r="UMP82" s="458"/>
      <c r="UMQ82" s="458"/>
      <c r="UMR82" s="458"/>
      <c r="UMS82" s="458"/>
      <c r="UMT82" s="458"/>
      <c r="UMU82" s="458"/>
      <c r="UMV82" s="458"/>
      <c r="UMW82" s="458"/>
      <c r="UMX82" s="458"/>
      <c r="UMY82" s="458"/>
      <c r="UMZ82" s="458"/>
      <c r="UNA82" s="458"/>
      <c r="UNB82" s="458"/>
      <c r="UNC82" s="458"/>
      <c r="UND82" s="458"/>
      <c r="UNE82" s="458"/>
      <c r="UNF82" s="458"/>
      <c r="UNG82" s="458"/>
      <c r="UNH82" s="458"/>
      <c r="UNI82" s="458"/>
      <c r="UNJ82" s="458"/>
      <c r="UNK82" s="458"/>
      <c r="UNL82" s="458"/>
      <c r="UNM82" s="458"/>
      <c r="UNN82" s="458"/>
      <c r="UNO82" s="458"/>
      <c r="UNP82" s="458"/>
      <c r="UNQ82" s="458"/>
      <c r="UNR82" s="458"/>
      <c r="UNS82" s="458"/>
      <c r="UNT82" s="458"/>
      <c r="UNU82" s="458"/>
      <c r="UNV82" s="458"/>
      <c r="UNW82" s="458"/>
      <c r="UNX82" s="458"/>
      <c r="UNY82" s="458"/>
      <c r="UNZ82" s="458"/>
      <c r="UOA82" s="458"/>
      <c r="UOB82" s="458"/>
      <c r="UOC82" s="458"/>
      <c r="UOD82" s="458"/>
      <c r="UOE82" s="458"/>
      <c r="UOF82" s="458"/>
      <c r="UOG82" s="458"/>
      <c r="UOH82" s="458"/>
      <c r="UOI82" s="458"/>
      <c r="UOJ82" s="458"/>
      <c r="UOK82" s="458"/>
      <c r="UOL82" s="458"/>
      <c r="UOM82" s="458"/>
      <c r="UON82" s="458"/>
      <c r="UOO82" s="458"/>
      <c r="UOP82" s="458"/>
      <c r="UOQ82" s="458"/>
      <c r="UOR82" s="458"/>
      <c r="UOS82" s="458"/>
      <c r="UOT82" s="458"/>
      <c r="UOU82" s="458"/>
      <c r="UOV82" s="458"/>
      <c r="UOW82" s="458"/>
      <c r="UOX82" s="458"/>
      <c r="UOY82" s="458"/>
      <c r="UOZ82" s="458"/>
      <c r="UPA82" s="458"/>
      <c r="UPB82" s="458"/>
      <c r="UPC82" s="458"/>
      <c r="UPD82" s="458"/>
      <c r="UPE82" s="458"/>
      <c r="UPF82" s="458"/>
      <c r="UPG82" s="458"/>
      <c r="UPH82" s="458"/>
      <c r="UPI82" s="458"/>
      <c r="UPJ82" s="458"/>
      <c r="UPK82" s="458"/>
      <c r="UPL82" s="458"/>
      <c r="UPM82" s="458"/>
      <c r="UPN82" s="458"/>
      <c r="UPO82" s="458"/>
      <c r="UPP82" s="458"/>
      <c r="UPQ82" s="458"/>
      <c r="UPR82" s="458"/>
      <c r="UPS82" s="458"/>
      <c r="UPT82" s="458"/>
      <c r="UPU82" s="458"/>
      <c r="UPV82" s="458"/>
      <c r="UPW82" s="458"/>
      <c r="UPX82" s="458"/>
      <c r="UPY82" s="458"/>
      <c r="UPZ82" s="458"/>
      <c r="UQA82" s="458"/>
      <c r="UQB82" s="458"/>
      <c r="UQC82" s="458"/>
      <c r="UQD82" s="458"/>
      <c r="UQE82" s="458"/>
      <c r="UQF82" s="458"/>
      <c r="UQG82" s="458"/>
      <c r="UQH82" s="458"/>
      <c r="UQI82" s="458"/>
      <c r="UQJ82" s="458"/>
      <c r="UQK82" s="458"/>
      <c r="UQL82" s="458"/>
      <c r="UQM82" s="458"/>
      <c r="UQN82" s="458"/>
      <c r="UQO82" s="458"/>
      <c r="UQP82" s="458"/>
      <c r="UQQ82" s="458"/>
      <c r="UQR82" s="458"/>
      <c r="UQS82" s="458"/>
      <c r="UQT82" s="458"/>
      <c r="UQU82" s="458"/>
      <c r="UQV82" s="458"/>
      <c r="UQW82" s="458"/>
      <c r="UQX82" s="458"/>
      <c r="UQY82" s="458"/>
      <c r="UQZ82" s="458"/>
      <c r="URA82" s="458"/>
      <c r="URB82" s="458"/>
      <c r="URC82" s="458"/>
      <c r="URD82" s="458"/>
      <c r="URE82" s="458"/>
      <c r="URF82" s="458"/>
      <c r="URG82" s="458"/>
      <c r="URH82" s="458"/>
      <c r="URI82" s="458"/>
      <c r="URJ82" s="458"/>
      <c r="URK82" s="458"/>
      <c r="URL82" s="458"/>
      <c r="URM82" s="458"/>
      <c r="URN82" s="458"/>
      <c r="URO82" s="458"/>
      <c r="URP82" s="458"/>
      <c r="URQ82" s="458"/>
      <c r="URR82" s="458"/>
      <c r="URS82" s="458"/>
      <c r="URT82" s="458"/>
      <c r="URU82" s="458"/>
      <c r="URV82" s="458"/>
      <c r="URW82" s="458"/>
      <c r="URX82" s="458"/>
      <c r="URY82" s="458"/>
      <c r="URZ82" s="458"/>
      <c r="USA82" s="458"/>
      <c r="USB82" s="458"/>
      <c r="USC82" s="458"/>
      <c r="USD82" s="458"/>
      <c r="USE82" s="458"/>
      <c r="USF82" s="458"/>
      <c r="USG82" s="458"/>
      <c r="USH82" s="458"/>
      <c r="USI82" s="458"/>
      <c r="USJ82" s="458"/>
      <c r="USK82" s="458"/>
      <c r="USL82" s="458"/>
      <c r="USM82" s="458"/>
      <c r="USN82" s="458"/>
      <c r="USO82" s="458"/>
      <c r="USP82" s="458"/>
      <c r="USQ82" s="458"/>
      <c r="USR82" s="458"/>
      <c r="USS82" s="458"/>
      <c r="UST82" s="458"/>
      <c r="USU82" s="458"/>
      <c r="USV82" s="458"/>
      <c r="USW82" s="458"/>
      <c r="USX82" s="458"/>
      <c r="USY82" s="458"/>
      <c r="USZ82" s="458"/>
      <c r="UTA82" s="458"/>
      <c r="UTB82" s="458"/>
      <c r="UTC82" s="458"/>
      <c r="UTD82" s="458"/>
      <c r="UTE82" s="458"/>
      <c r="UTF82" s="458"/>
      <c r="UTG82" s="458"/>
      <c r="UTH82" s="458"/>
      <c r="UTI82" s="458"/>
      <c r="UTJ82" s="458"/>
      <c r="UTK82" s="458"/>
      <c r="UTL82" s="458"/>
      <c r="UTM82" s="458"/>
      <c r="UTN82" s="458"/>
      <c r="UTO82" s="458"/>
      <c r="UTP82" s="458"/>
      <c r="UTQ82" s="458"/>
      <c r="UTR82" s="458"/>
      <c r="UTS82" s="458"/>
      <c r="UTT82" s="458"/>
      <c r="UTU82" s="458"/>
      <c r="UTV82" s="458"/>
      <c r="UTW82" s="458"/>
      <c r="UTX82" s="458"/>
      <c r="UTY82" s="458"/>
      <c r="UTZ82" s="458"/>
      <c r="UUA82" s="458"/>
      <c r="UUB82" s="458"/>
      <c r="UUC82" s="458"/>
      <c r="UUD82" s="458"/>
      <c r="UUE82" s="458"/>
      <c r="UUF82" s="458"/>
      <c r="UUG82" s="458"/>
      <c r="UUH82" s="458"/>
      <c r="UUI82" s="458"/>
      <c r="UUJ82" s="458"/>
      <c r="UUK82" s="458"/>
      <c r="UUL82" s="458"/>
      <c r="UUM82" s="458"/>
      <c r="UUN82" s="458"/>
      <c r="UUO82" s="458"/>
      <c r="UUP82" s="458"/>
      <c r="UUQ82" s="458"/>
      <c r="UUR82" s="458"/>
      <c r="UUS82" s="458"/>
      <c r="UUT82" s="458"/>
      <c r="UUU82" s="458"/>
      <c r="UUV82" s="458"/>
      <c r="UUW82" s="458"/>
      <c r="UUX82" s="458"/>
      <c r="UUY82" s="458"/>
      <c r="UUZ82" s="458"/>
      <c r="UVA82" s="458"/>
      <c r="UVB82" s="458"/>
      <c r="UVC82" s="458"/>
      <c r="UVD82" s="458"/>
      <c r="UVE82" s="458"/>
      <c r="UVF82" s="458"/>
      <c r="UVG82" s="458"/>
      <c r="UVH82" s="458"/>
      <c r="UVI82" s="458"/>
      <c r="UVJ82" s="458"/>
      <c r="UVK82" s="458"/>
      <c r="UVL82" s="458"/>
      <c r="UVM82" s="458"/>
      <c r="UVN82" s="458"/>
      <c r="UVO82" s="458"/>
      <c r="UVP82" s="458"/>
      <c r="UVQ82" s="458"/>
      <c r="UVR82" s="458"/>
      <c r="UVS82" s="458"/>
      <c r="UVT82" s="458"/>
      <c r="UVU82" s="458"/>
      <c r="UVV82" s="458"/>
      <c r="UVW82" s="458"/>
      <c r="UVX82" s="458"/>
      <c r="UVY82" s="458"/>
      <c r="UVZ82" s="458"/>
      <c r="UWA82" s="458"/>
      <c r="UWB82" s="458"/>
      <c r="UWC82" s="458"/>
      <c r="UWD82" s="458"/>
      <c r="UWE82" s="458"/>
      <c r="UWF82" s="458"/>
      <c r="UWG82" s="458"/>
      <c r="UWH82" s="458"/>
      <c r="UWI82" s="458"/>
      <c r="UWJ82" s="458"/>
      <c r="UWK82" s="458"/>
      <c r="UWL82" s="458"/>
      <c r="UWM82" s="458"/>
      <c r="UWN82" s="458"/>
      <c r="UWO82" s="458"/>
      <c r="UWP82" s="458"/>
      <c r="UWQ82" s="458"/>
      <c r="UWR82" s="458"/>
      <c r="UWS82" s="458"/>
      <c r="UWT82" s="458"/>
      <c r="UWU82" s="458"/>
      <c r="UWV82" s="458"/>
      <c r="UWW82" s="458"/>
      <c r="UWX82" s="458"/>
      <c r="UWY82" s="458"/>
      <c r="UWZ82" s="458"/>
      <c r="UXA82" s="458"/>
      <c r="UXB82" s="458"/>
      <c r="UXC82" s="458"/>
      <c r="UXD82" s="458"/>
      <c r="UXE82" s="458"/>
      <c r="UXF82" s="458"/>
      <c r="UXG82" s="458"/>
      <c r="UXH82" s="458"/>
      <c r="UXI82" s="458"/>
      <c r="UXJ82" s="458"/>
      <c r="UXK82" s="458"/>
      <c r="UXL82" s="458"/>
      <c r="UXM82" s="458"/>
      <c r="UXN82" s="458"/>
      <c r="UXO82" s="458"/>
      <c r="UXP82" s="458"/>
      <c r="UXQ82" s="458"/>
      <c r="UXR82" s="458"/>
      <c r="UXS82" s="458"/>
      <c r="UXT82" s="458"/>
      <c r="UXU82" s="458"/>
      <c r="UXV82" s="458"/>
      <c r="UXW82" s="458"/>
      <c r="UXX82" s="458"/>
      <c r="UXY82" s="458"/>
      <c r="UXZ82" s="458"/>
      <c r="UYA82" s="458"/>
      <c r="UYB82" s="458"/>
      <c r="UYC82" s="458"/>
      <c r="UYD82" s="458"/>
      <c r="UYE82" s="458"/>
      <c r="UYF82" s="458"/>
      <c r="UYG82" s="458"/>
      <c r="UYH82" s="458"/>
      <c r="UYI82" s="458"/>
      <c r="UYJ82" s="458"/>
      <c r="UYK82" s="458"/>
      <c r="UYL82" s="458"/>
      <c r="UYM82" s="458"/>
      <c r="UYN82" s="458"/>
      <c r="UYO82" s="458"/>
      <c r="UYP82" s="458"/>
      <c r="UYQ82" s="458"/>
      <c r="UYR82" s="458"/>
      <c r="UYS82" s="458"/>
      <c r="UYT82" s="458"/>
      <c r="UYU82" s="458"/>
      <c r="UYV82" s="458"/>
      <c r="UYW82" s="458"/>
      <c r="UYX82" s="458"/>
      <c r="UYY82" s="458"/>
      <c r="UYZ82" s="458"/>
      <c r="UZA82" s="458"/>
      <c r="UZB82" s="458"/>
      <c r="UZC82" s="458"/>
      <c r="UZD82" s="458"/>
      <c r="UZE82" s="458"/>
      <c r="UZF82" s="458"/>
      <c r="UZG82" s="458"/>
      <c r="UZH82" s="458"/>
      <c r="UZI82" s="458"/>
      <c r="UZJ82" s="458"/>
      <c r="UZK82" s="458"/>
      <c r="UZL82" s="458"/>
      <c r="UZM82" s="458"/>
      <c r="UZN82" s="458"/>
      <c r="UZO82" s="458"/>
      <c r="UZP82" s="458"/>
      <c r="UZQ82" s="458"/>
      <c r="UZR82" s="458"/>
      <c r="UZS82" s="458"/>
      <c r="UZT82" s="458"/>
      <c r="UZU82" s="458"/>
      <c r="UZV82" s="458"/>
      <c r="UZW82" s="458"/>
      <c r="UZX82" s="458"/>
      <c r="UZY82" s="458"/>
      <c r="UZZ82" s="458"/>
      <c r="VAA82" s="458"/>
      <c r="VAB82" s="458"/>
      <c r="VAC82" s="458"/>
      <c r="VAD82" s="458"/>
      <c r="VAE82" s="458"/>
      <c r="VAF82" s="458"/>
      <c r="VAG82" s="458"/>
      <c r="VAH82" s="458"/>
      <c r="VAI82" s="458"/>
      <c r="VAJ82" s="458"/>
      <c r="VAK82" s="458"/>
      <c r="VAL82" s="458"/>
      <c r="VAM82" s="458"/>
      <c r="VAN82" s="458"/>
      <c r="VAO82" s="458"/>
      <c r="VAP82" s="458"/>
      <c r="VAQ82" s="458"/>
      <c r="VAR82" s="458"/>
      <c r="VAS82" s="458"/>
      <c r="VAT82" s="458"/>
      <c r="VAU82" s="458"/>
      <c r="VAV82" s="458"/>
      <c r="VAW82" s="458"/>
      <c r="VAX82" s="458"/>
      <c r="VAY82" s="458"/>
      <c r="VAZ82" s="458"/>
      <c r="VBA82" s="458"/>
      <c r="VBB82" s="458"/>
      <c r="VBC82" s="458"/>
      <c r="VBD82" s="458"/>
      <c r="VBE82" s="458"/>
      <c r="VBF82" s="458"/>
      <c r="VBG82" s="458"/>
      <c r="VBH82" s="458"/>
      <c r="VBI82" s="458"/>
      <c r="VBJ82" s="458"/>
      <c r="VBK82" s="458"/>
      <c r="VBL82" s="458"/>
      <c r="VBM82" s="458"/>
      <c r="VBN82" s="458"/>
      <c r="VBO82" s="458"/>
      <c r="VBP82" s="458"/>
      <c r="VBQ82" s="458"/>
      <c r="VBR82" s="458"/>
      <c r="VBS82" s="458"/>
      <c r="VBT82" s="458"/>
      <c r="VBU82" s="458"/>
      <c r="VBV82" s="458"/>
      <c r="VBW82" s="458"/>
      <c r="VBX82" s="458"/>
      <c r="VBY82" s="458"/>
      <c r="VBZ82" s="458"/>
      <c r="VCA82" s="458"/>
      <c r="VCB82" s="458"/>
      <c r="VCC82" s="458"/>
      <c r="VCD82" s="458"/>
      <c r="VCE82" s="458"/>
      <c r="VCF82" s="458"/>
      <c r="VCG82" s="458"/>
      <c r="VCH82" s="458"/>
      <c r="VCI82" s="458"/>
      <c r="VCJ82" s="458"/>
      <c r="VCK82" s="458"/>
      <c r="VCL82" s="458"/>
      <c r="VCM82" s="458"/>
      <c r="VCN82" s="458"/>
      <c r="VCO82" s="458"/>
      <c r="VCP82" s="458"/>
      <c r="VCQ82" s="458"/>
      <c r="VCR82" s="458"/>
      <c r="VCS82" s="458"/>
      <c r="VCT82" s="458"/>
      <c r="VCU82" s="458"/>
      <c r="VCV82" s="458"/>
      <c r="VCW82" s="458"/>
      <c r="VCX82" s="458"/>
      <c r="VCY82" s="458"/>
      <c r="VCZ82" s="458"/>
      <c r="VDA82" s="458"/>
      <c r="VDB82" s="458"/>
      <c r="VDC82" s="458"/>
      <c r="VDD82" s="458"/>
      <c r="VDE82" s="458"/>
      <c r="VDF82" s="458"/>
      <c r="VDG82" s="458"/>
      <c r="VDH82" s="458"/>
      <c r="VDI82" s="458"/>
      <c r="VDJ82" s="458"/>
      <c r="VDK82" s="458"/>
      <c r="VDL82" s="458"/>
      <c r="VDM82" s="458"/>
      <c r="VDN82" s="458"/>
      <c r="VDO82" s="458"/>
      <c r="VDP82" s="458"/>
      <c r="VDQ82" s="458"/>
      <c r="VDR82" s="458"/>
      <c r="VDS82" s="458"/>
      <c r="VDT82" s="458"/>
      <c r="VDU82" s="458"/>
      <c r="VDV82" s="458"/>
      <c r="VDW82" s="458"/>
      <c r="VDX82" s="458"/>
      <c r="VDY82" s="458"/>
      <c r="VDZ82" s="458"/>
      <c r="VEA82" s="458"/>
      <c r="VEB82" s="458"/>
      <c r="VEC82" s="458"/>
      <c r="VED82" s="458"/>
      <c r="VEE82" s="458"/>
      <c r="VEF82" s="458"/>
      <c r="VEG82" s="458"/>
      <c r="VEH82" s="458"/>
      <c r="VEI82" s="458"/>
      <c r="VEJ82" s="458"/>
      <c r="VEK82" s="458"/>
      <c r="VEL82" s="458"/>
      <c r="VEM82" s="458"/>
      <c r="VEN82" s="458"/>
      <c r="VEO82" s="458"/>
      <c r="VEP82" s="458"/>
      <c r="VEQ82" s="458"/>
      <c r="VER82" s="458"/>
      <c r="VES82" s="458"/>
      <c r="VET82" s="458"/>
      <c r="VEU82" s="458"/>
      <c r="VEV82" s="458"/>
      <c r="VEW82" s="458"/>
      <c r="VEX82" s="458"/>
      <c r="VEY82" s="458"/>
      <c r="VEZ82" s="458"/>
      <c r="VFA82" s="458"/>
      <c r="VFB82" s="458"/>
      <c r="VFC82" s="458"/>
      <c r="VFD82" s="458"/>
      <c r="VFE82" s="458"/>
      <c r="VFF82" s="458"/>
      <c r="VFG82" s="458"/>
      <c r="VFH82" s="458"/>
      <c r="VFI82" s="458"/>
      <c r="VFJ82" s="458"/>
      <c r="VFK82" s="458"/>
      <c r="VFL82" s="458"/>
      <c r="VFM82" s="458"/>
      <c r="VFN82" s="458"/>
      <c r="VFO82" s="458"/>
      <c r="VFP82" s="458"/>
      <c r="VFQ82" s="458"/>
      <c r="VFR82" s="458"/>
      <c r="VFS82" s="458"/>
      <c r="VFT82" s="458"/>
      <c r="VFU82" s="458"/>
      <c r="VFV82" s="458"/>
      <c r="VFW82" s="458"/>
      <c r="VFX82" s="458"/>
      <c r="VFY82" s="458"/>
      <c r="VFZ82" s="458"/>
      <c r="VGA82" s="458"/>
      <c r="VGB82" s="458"/>
      <c r="VGC82" s="458"/>
      <c r="VGD82" s="458"/>
      <c r="VGE82" s="458"/>
      <c r="VGF82" s="458"/>
      <c r="VGG82" s="458"/>
      <c r="VGH82" s="458"/>
      <c r="VGI82" s="458"/>
      <c r="VGJ82" s="458"/>
      <c r="VGK82" s="458"/>
      <c r="VGL82" s="458"/>
      <c r="VGM82" s="458"/>
      <c r="VGN82" s="458"/>
      <c r="VGO82" s="458"/>
      <c r="VGP82" s="458"/>
      <c r="VGQ82" s="458"/>
      <c r="VGR82" s="458"/>
      <c r="VGS82" s="458"/>
      <c r="VGT82" s="458"/>
      <c r="VGU82" s="458"/>
      <c r="VGV82" s="458"/>
      <c r="VGW82" s="458"/>
      <c r="VGX82" s="458"/>
      <c r="VGY82" s="458"/>
      <c r="VGZ82" s="458"/>
      <c r="VHA82" s="458"/>
      <c r="VHB82" s="458"/>
      <c r="VHC82" s="458"/>
      <c r="VHD82" s="458"/>
      <c r="VHE82" s="458"/>
      <c r="VHF82" s="458"/>
      <c r="VHG82" s="458"/>
      <c r="VHH82" s="458"/>
      <c r="VHI82" s="458"/>
      <c r="VHJ82" s="458"/>
      <c r="VHK82" s="458"/>
      <c r="VHL82" s="458"/>
      <c r="VHM82" s="458"/>
      <c r="VHN82" s="458"/>
      <c r="VHO82" s="458"/>
      <c r="VHP82" s="458"/>
      <c r="VHQ82" s="458"/>
      <c r="VHR82" s="458"/>
      <c r="VHS82" s="458"/>
      <c r="VHT82" s="458"/>
      <c r="VHU82" s="458"/>
      <c r="VHV82" s="458"/>
      <c r="VHW82" s="458"/>
      <c r="VHX82" s="458"/>
      <c r="VHY82" s="458"/>
      <c r="VHZ82" s="458"/>
      <c r="VIA82" s="458"/>
      <c r="VIB82" s="458"/>
      <c r="VIC82" s="458"/>
      <c r="VID82" s="458"/>
      <c r="VIE82" s="458"/>
      <c r="VIF82" s="458"/>
      <c r="VIG82" s="458"/>
      <c r="VIH82" s="458"/>
      <c r="VII82" s="458"/>
      <c r="VIJ82" s="458"/>
      <c r="VIK82" s="458"/>
      <c r="VIL82" s="458"/>
      <c r="VIM82" s="458"/>
      <c r="VIN82" s="458"/>
      <c r="VIO82" s="458"/>
      <c r="VIP82" s="458"/>
      <c r="VIQ82" s="458"/>
      <c r="VIR82" s="458"/>
      <c r="VIS82" s="458"/>
      <c r="VIT82" s="458"/>
      <c r="VIU82" s="458"/>
      <c r="VIV82" s="458"/>
      <c r="VIW82" s="458"/>
      <c r="VIX82" s="458"/>
      <c r="VIY82" s="458"/>
      <c r="VIZ82" s="458"/>
      <c r="VJA82" s="458"/>
      <c r="VJB82" s="458"/>
      <c r="VJC82" s="458"/>
      <c r="VJD82" s="458"/>
      <c r="VJE82" s="458"/>
      <c r="VJF82" s="458"/>
      <c r="VJG82" s="458"/>
      <c r="VJH82" s="458"/>
      <c r="VJI82" s="458"/>
      <c r="VJJ82" s="458"/>
      <c r="VJK82" s="458"/>
      <c r="VJL82" s="458"/>
      <c r="VJM82" s="458"/>
      <c r="VJN82" s="458"/>
      <c r="VJO82" s="458"/>
      <c r="VJP82" s="458"/>
      <c r="VJQ82" s="458"/>
      <c r="VJR82" s="458"/>
      <c r="VJS82" s="458"/>
      <c r="VJT82" s="458"/>
      <c r="VJU82" s="458"/>
      <c r="VJV82" s="458"/>
      <c r="VJW82" s="458"/>
      <c r="VJX82" s="458"/>
      <c r="VJY82" s="458"/>
      <c r="VJZ82" s="458"/>
      <c r="VKA82" s="458"/>
      <c r="VKB82" s="458"/>
      <c r="VKC82" s="458"/>
      <c r="VKD82" s="458"/>
      <c r="VKE82" s="458"/>
      <c r="VKF82" s="458"/>
      <c r="VKG82" s="458"/>
      <c r="VKH82" s="458"/>
      <c r="VKI82" s="458"/>
      <c r="VKJ82" s="458"/>
      <c r="VKK82" s="458"/>
      <c r="VKL82" s="458"/>
      <c r="VKM82" s="458"/>
      <c r="VKN82" s="458"/>
      <c r="VKO82" s="458"/>
      <c r="VKP82" s="458"/>
      <c r="VKQ82" s="458"/>
      <c r="VKR82" s="458"/>
      <c r="VKS82" s="458"/>
      <c r="VKT82" s="458"/>
      <c r="VKU82" s="458"/>
      <c r="VKV82" s="458"/>
      <c r="VKW82" s="458"/>
      <c r="VKX82" s="458"/>
      <c r="VKY82" s="458"/>
      <c r="VKZ82" s="458"/>
      <c r="VLA82" s="458"/>
      <c r="VLB82" s="458"/>
      <c r="VLC82" s="458"/>
      <c r="VLD82" s="458"/>
      <c r="VLE82" s="458"/>
      <c r="VLF82" s="458"/>
      <c r="VLG82" s="458"/>
      <c r="VLH82" s="458"/>
      <c r="VLI82" s="458"/>
      <c r="VLJ82" s="458"/>
      <c r="VLK82" s="458"/>
      <c r="VLL82" s="458"/>
      <c r="VLM82" s="458"/>
      <c r="VLN82" s="458"/>
      <c r="VLO82" s="458"/>
      <c r="VLP82" s="458"/>
      <c r="VLQ82" s="458"/>
      <c r="VLR82" s="458"/>
      <c r="VLS82" s="458"/>
      <c r="VLT82" s="458"/>
      <c r="VLU82" s="458"/>
      <c r="VLV82" s="458"/>
      <c r="VLW82" s="458"/>
      <c r="VLX82" s="458"/>
      <c r="VLY82" s="458"/>
      <c r="VLZ82" s="458"/>
      <c r="VMA82" s="458"/>
      <c r="VMB82" s="458"/>
      <c r="VMC82" s="458"/>
      <c r="VMD82" s="458"/>
      <c r="VME82" s="458"/>
      <c r="VMF82" s="458"/>
      <c r="VMG82" s="458"/>
      <c r="VMH82" s="458"/>
      <c r="VMI82" s="458"/>
      <c r="VMJ82" s="458"/>
      <c r="VMK82" s="458"/>
      <c r="VML82" s="458"/>
      <c r="VMM82" s="458"/>
      <c r="VMN82" s="458"/>
      <c r="VMO82" s="458"/>
      <c r="VMP82" s="458"/>
      <c r="VMQ82" s="458"/>
      <c r="VMR82" s="458"/>
      <c r="VMS82" s="458"/>
      <c r="VMT82" s="458"/>
      <c r="VMU82" s="458"/>
      <c r="VMV82" s="458"/>
      <c r="VMW82" s="458"/>
      <c r="VMX82" s="458"/>
      <c r="VMY82" s="458"/>
      <c r="VMZ82" s="458"/>
      <c r="VNA82" s="458"/>
      <c r="VNB82" s="458"/>
      <c r="VNC82" s="458"/>
      <c r="VND82" s="458"/>
      <c r="VNE82" s="458"/>
      <c r="VNF82" s="458"/>
      <c r="VNG82" s="458"/>
      <c r="VNH82" s="458"/>
      <c r="VNI82" s="458"/>
      <c r="VNJ82" s="458"/>
      <c r="VNK82" s="458"/>
      <c r="VNL82" s="458"/>
      <c r="VNM82" s="458"/>
      <c r="VNN82" s="458"/>
      <c r="VNO82" s="458"/>
      <c r="VNP82" s="458"/>
      <c r="VNQ82" s="458"/>
      <c r="VNR82" s="458"/>
      <c r="VNS82" s="458"/>
      <c r="VNT82" s="458"/>
      <c r="VNU82" s="458"/>
      <c r="VNV82" s="458"/>
      <c r="VNW82" s="458"/>
      <c r="VNX82" s="458"/>
      <c r="VNY82" s="458"/>
      <c r="VNZ82" s="458"/>
      <c r="VOA82" s="458"/>
      <c r="VOB82" s="458"/>
      <c r="VOC82" s="458"/>
      <c r="VOD82" s="458"/>
      <c r="VOE82" s="458"/>
      <c r="VOF82" s="458"/>
      <c r="VOG82" s="458"/>
      <c r="VOH82" s="458"/>
      <c r="VOI82" s="458"/>
      <c r="VOJ82" s="458"/>
      <c r="VOK82" s="458"/>
      <c r="VOL82" s="458"/>
      <c r="VOM82" s="458"/>
      <c r="VON82" s="458"/>
      <c r="VOO82" s="458"/>
      <c r="VOP82" s="458"/>
      <c r="VOQ82" s="458"/>
      <c r="VOR82" s="458"/>
      <c r="VOS82" s="458"/>
      <c r="VOT82" s="458"/>
      <c r="VOU82" s="458"/>
      <c r="VOV82" s="458"/>
      <c r="VOW82" s="458"/>
      <c r="VOX82" s="458"/>
      <c r="VOY82" s="458"/>
      <c r="VOZ82" s="458"/>
      <c r="VPA82" s="458"/>
      <c r="VPB82" s="458"/>
      <c r="VPC82" s="458"/>
      <c r="VPD82" s="458"/>
      <c r="VPE82" s="458"/>
      <c r="VPF82" s="458"/>
      <c r="VPG82" s="458"/>
      <c r="VPH82" s="458"/>
      <c r="VPI82" s="458"/>
      <c r="VPJ82" s="458"/>
      <c r="VPK82" s="458"/>
      <c r="VPL82" s="458"/>
      <c r="VPM82" s="458"/>
      <c r="VPN82" s="458"/>
      <c r="VPO82" s="458"/>
      <c r="VPP82" s="458"/>
      <c r="VPQ82" s="458"/>
      <c r="VPR82" s="458"/>
      <c r="VPS82" s="458"/>
      <c r="VPT82" s="458"/>
      <c r="VPU82" s="458"/>
      <c r="VPV82" s="458"/>
      <c r="VPW82" s="458"/>
      <c r="VPX82" s="458"/>
      <c r="VPY82" s="458"/>
      <c r="VPZ82" s="458"/>
      <c r="VQA82" s="458"/>
      <c r="VQB82" s="458"/>
      <c r="VQC82" s="458"/>
      <c r="VQD82" s="458"/>
      <c r="VQE82" s="458"/>
      <c r="VQF82" s="458"/>
      <c r="VQG82" s="458"/>
      <c r="VQH82" s="458"/>
      <c r="VQI82" s="458"/>
      <c r="VQJ82" s="458"/>
      <c r="VQK82" s="458"/>
      <c r="VQL82" s="458"/>
      <c r="VQM82" s="458"/>
      <c r="VQN82" s="458"/>
      <c r="VQO82" s="458"/>
      <c r="VQP82" s="458"/>
      <c r="VQQ82" s="458"/>
      <c r="VQR82" s="458"/>
      <c r="VQS82" s="458"/>
      <c r="VQT82" s="458"/>
      <c r="VQU82" s="458"/>
      <c r="VQV82" s="458"/>
      <c r="VQW82" s="458"/>
      <c r="VQX82" s="458"/>
      <c r="VQY82" s="458"/>
      <c r="VQZ82" s="458"/>
      <c r="VRA82" s="458"/>
      <c r="VRB82" s="458"/>
      <c r="VRC82" s="458"/>
      <c r="VRD82" s="458"/>
      <c r="VRE82" s="458"/>
      <c r="VRF82" s="458"/>
      <c r="VRG82" s="458"/>
      <c r="VRH82" s="458"/>
      <c r="VRI82" s="458"/>
      <c r="VRJ82" s="458"/>
      <c r="VRK82" s="458"/>
      <c r="VRL82" s="458"/>
      <c r="VRM82" s="458"/>
      <c r="VRN82" s="458"/>
      <c r="VRO82" s="458"/>
      <c r="VRP82" s="458"/>
      <c r="VRQ82" s="458"/>
      <c r="VRR82" s="458"/>
      <c r="VRS82" s="458"/>
      <c r="VRT82" s="458"/>
      <c r="VRU82" s="458"/>
      <c r="VRV82" s="458"/>
      <c r="VRW82" s="458"/>
      <c r="VRX82" s="458"/>
      <c r="VRY82" s="458"/>
      <c r="VRZ82" s="458"/>
      <c r="VSA82" s="458"/>
      <c r="VSB82" s="458"/>
      <c r="VSC82" s="458"/>
      <c r="VSD82" s="458"/>
      <c r="VSE82" s="458"/>
      <c r="VSF82" s="458"/>
      <c r="VSG82" s="458"/>
      <c r="VSH82" s="458"/>
      <c r="VSI82" s="458"/>
      <c r="VSJ82" s="458"/>
      <c r="VSK82" s="458"/>
      <c r="VSL82" s="458"/>
      <c r="VSM82" s="458"/>
      <c r="VSN82" s="458"/>
      <c r="VSO82" s="458"/>
      <c r="VSP82" s="458"/>
      <c r="VSQ82" s="458"/>
      <c r="VSR82" s="458"/>
      <c r="VSS82" s="458"/>
      <c r="VST82" s="458"/>
      <c r="VSU82" s="458"/>
      <c r="VSV82" s="458"/>
      <c r="VSW82" s="458"/>
      <c r="VSX82" s="458"/>
      <c r="VSY82" s="458"/>
      <c r="VSZ82" s="458"/>
      <c r="VTA82" s="458"/>
      <c r="VTB82" s="458"/>
      <c r="VTC82" s="458"/>
      <c r="VTD82" s="458"/>
      <c r="VTE82" s="458"/>
      <c r="VTF82" s="458"/>
      <c r="VTG82" s="458"/>
      <c r="VTH82" s="458"/>
      <c r="VTI82" s="458"/>
      <c r="VTJ82" s="458"/>
      <c r="VTK82" s="458"/>
      <c r="VTL82" s="458"/>
      <c r="VTM82" s="458"/>
      <c r="VTN82" s="458"/>
      <c r="VTO82" s="458"/>
      <c r="VTP82" s="458"/>
      <c r="VTQ82" s="458"/>
      <c r="VTR82" s="458"/>
      <c r="VTS82" s="458"/>
      <c r="VTT82" s="458"/>
      <c r="VTU82" s="458"/>
      <c r="VTV82" s="458"/>
      <c r="VTW82" s="458"/>
      <c r="VTX82" s="458"/>
      <c r="VTY82" s="458"/>
      <c r="VTZ82" s="458"/>
      <c r="VUA82" s="458"/>
      <c r="VUB82" s="458"/>
      <c r="VUC82" s="458"/>
      <c r="VUD82" s="458"/>
      <c r="VUE82" s="458"/>
      <c r="VUF82" s="458"/>
      <c r="VUG82" s="458"/>
      <c r="VUH82" s="458"/>
      <c r="VUI82" s="458"/>
      <c r="VUJ82" s="458"/>
      <c r="VUK82" s="458"/>
      <c r="VUL82" s="458"/>
      <c r="VUM82" s="458"/>
      <c r="VUN82" s="458"/>
      <c r="VUO82" s="458"/>
      <c r="VUP82" s="458"/>
      <c r="VUQ82" s="458"/>
      <c r="VUR82" s="458"/>
      <c r="VUS82" s="458"/>
      <c r="VUT82" s="458"/>
      <c r="VUU82" s="458"/>
      <c r="VUV82" s="458"/>
      <c r="VUW82" s="458"/>
      <c r="VUX82" s="458"/>
      <c r="VUY82" s="458"/>
      <c r="VUZ82" s="458"/>
      <c r="VVA82" s="458"/>
      <c r="VVB82" s="458"/>
      <c r="VVC82" s="458"/>
      <c r="VVD82" s="458"/>
      <c r="VVE82" s="458"/>
      <c r="VVF82" s="458"/>
      <c r="VVG82" s="458"/>
      <c r="VVH82" s="458"/>
      <c r="VVI82" s="458"/>
      <c r="VVJ82" s="458"/>
      <c r="VVK82" s="458"/>
      <c r="VVL82" s="458"/>
      <c r="VVM82" s="458"/>
      <c r="VVN82" s="458"/>
      <c r="VVO82" s="458"/>
      <c r="VVP82" s="458"/>
      <c r="VVQ82" s="458"/>
      <c r="VVR82" s="458"/>
      <c r="VVS82" s="458"/>
      <c r="VVT82" s="458"/>
      <c r="VVU82" s="458"/>
      <c r="VVV82" s="458"/>
      <c r="VVW82" s="458"/>
      <c r="VVX82" s="458"/>
      <c r="VVY82" s="458"/>
      <c r="VVZ82" s="458"/>
      <c r="VWA82" s="458"/>
      <c r="VWB82" s="458"/>
      <c r="VWC82" s="458"/>
      <c r="VWD82" s="458"/>
      <c r="VWE82" s="458"/>
      <c r="VWF82" s="458"/>
      <c r="VWG82" s="458"/>
      <c r="VWH82" s="458"/>
      <c r="VWI82" s="458"/>
      <c r="VWJ82" s="458"/>
      <c r="VWK82" s="458"/>
      <c r="VWL82" s="458"/>
      <c r="VWM82" s="458"/>
      <c r="VWN82" s="458"/>
      <c r="VWO82" s="458"/>
      <c r="VWP82" s="458"/>
      <c r="VWQ82" s="458"/>
      <c r="VWR82" s="458"/>
      <c r="VWS82" s="458"/>
      <c r="VWT82" s="458"/>
      <c r="VWU82" s="458"/>
      <c r="VWV82" s="458"/>
      <c r="VWW82" s="458"/>
      <c r="VWX82" s="458"/>
      <c r="VWY82" s="458"/>
      <c r="VWZ82" s="458"/>
      <c r="VXA82" s="458"/>
      <c r="VXB82" s="458"/>
      <c r="VXC82" s="458"/>
      <c r="VXD82" s="458"/>
      <c r="VXE82" s="458"/>
      <c r="VXF82" s="458"/>
      <c r="VXG82" s="458"/>
      <c r="VXH82" s="458"/>
      <c r="VXI82" s="458"/>
      <c r="VXJ82" s="458"/>
      <c r="VXK82" s="458"/>
      <c r="VXL82" s="458"/>
      <c r="VXM82" s="458"/>
      <c r="VXN82" s="458"/>
      <c r="VXO82" s="458"/>
      <c r="VXP82" s="458"/>
      <c r="VXQ82" s="458"/>
      <c r="VXR82" s="458"/>
      <c r="VXS82" s="458"/>
      <c r="VXT82" s="458"/>
      <c r="VXU82" s="458"/>
      <c r="VXV82" s="458"/>
      <c r="VXW82" s="458"/>
      <c r="VXX82" s="458"/>
      <c r="VXY82" s="458"/>
      <c r="VXZ82" s="458"/>
      <c r="VYA82" s="458"/>
      <c r="VYB82" s="458"/>
      <c r="VYC82" s="458"/>
      <c r="VYD82" s="458"/>
      <c r="VYE82" s="458"/>
      <c r="VYF82" s="458"/>
      <c r="VYG82" s="458"/>
      <c r="VYH82" s="458"/>
      <c r="VYI82" s="458"/>
      <c r="VYJ82" s="458"/>
      <c r="VYK82" s="458"/>
      <c r="VYL82" s="458"/>
      <c r="VYM82" s="458"/>
      <c r="VYN82" s="458"/>
      <c r="VYO82" s="458"/>
      <c r="VYP82" s="458"/>
      <c r="VYQ82" s="458"/>
      <c r="VYR82" s="458"/>
      <c r="VYS82" s="458"/>
      <c r="VYT82" s="458"/>
      <c r="VYU82" s="458"/>
      <c r="VYV82" s="458"/>
      <c r="VYW82" s="458"/>
      <c r="VYX82" s="458"/>
      <c r="VYY82" s="458"/>
      <c r="VYZ82" s="458"/>
      <c r="VZA82" s="458"/>
      <c r="VZB82" s="458"/>
      <c r="VZC82" s="458"/>
      <c r="VZD82" s="458"/>
      <c r="VZE82" s="458"/>
      <c r="VZF82" s="458"/>
      <c r="VZG82" s="458"/>
      <c r="VZH82" s="458"/>
      <c r="VZI82" s="458"/>
      <c r="VZJ82" s="458"/>
      <c r="VZK82" s="458"/>
      <c r="VZL82" s="458"/>
      <c r="VZM82" s="458"/>
      <c r="VZN82" s="458"/>
      <c r="VZO82" s="458"/>
      <c r="VZP82" s="458"/>
      <c r="VZQ82" s="458"/>
      <c r="VZR82" s="458"/>
      <c r="VZS82" s="458"/>
      <c r="VZT82" s="458"/>
      <c r="VZU82" s="458"/>
      <c r="VZV82" s="458"/>
      <c r="VZW82" s="458"/>
      <c r="VZX82" s="458"/>
      <c r="VZY82" s="458"/>
      <c r="VZZ82" s="458"/>
      <c r="WAA82" s="458"/>
      <c r="WAB82" s="458"/>
      <c r="WAC82" s="458"/>
      <c r="WAD82" s="458"/>
      <c r="WAE82" s="458"/>
      <c r="WAF82" s="458"/>
      <c r="WAG82" s="458"/>
      <c r="WAH82" s="458"/>
      <c r="WAI82" s="458"/>
      <c r="WAJ82" s="458"/>
      <c r="WAK82" s="458"/>
      <c r="WAL82" s="458"/>
      <c r="WAM82" s="458"/>
      <c r="WAN82" s="458"/>
      <c r="WAO82" s="458"/>
      <c r="WAP82" s="458"/>
      <c r="WAQ82" s="458"/>
      <c r="WAR82" s="458"/>
      <c r="WAS82" s="458"/>
      <c r="WAT82" s="458"/>
      <c r="WAU82" s="458"/>
      <c r="WAV82" s="458"/>
      <c r="WAW82" s="458"/>
      <c r="WAX82" s="458"/>
      <c r="WAY82" s="458"/>
      <c r="WAZ82" s="458"/>
      <c r="WBA82" s="458"/>
      <c r="WBB82" s="458"/>
      <c r="WBC82" s="458"/>
      <c r="WBD82" s="458"/>
      <c r="WBE82" s="458"/>
      <c r="WBF82" s="458"/>
      <c r="WBG82" s="458"/>
      <c r="WBH82" s="458"/>
      <c r="WBI82" s="458"/>
      <c r="WBJ82" s="458"/>
      <c r="WBK82" s="458"/>
      <c r="WBL82" s="458"/>
      <c r="WBM82" s="458"/>
      <c r="WBN82" s="458"/>
      <c r="WBO82" s="458"/>
      <c r="WBP82" s="458"/>
      <c r="WBQ82" s="458"/>
      <c r="WBR82" s="458"/>
      <c r="WBS82" s="458"/>
      <c r="WBT82" s="458"/>
      <c r="WBU82" s="458"/>
      <c r="WBV82" s="458"/>
      <c r="WBW82" s="458"/>
      <c r="WBX82" s="458"/>
      <c r="WBY82" s="458"/>
      <c r="WBZ82" s="458"/>
      <c r="WCA82" s="458"/>
      <c r="WCB82" s="458"/>
      <c r="WCC82" s="458"/>
      <c r="WCD82" s="458"/>
      <c r="WCE82" s="458"/>
      <c r="WCF82" s="458"/>
      <c r="WCG82" s="458"/>
      <c r="WCH82" s="458"/>
      <c r="WCI82" s="458"/>
      <c r="WCJ82" s="458"/>
      <c r="WCK82" s="458"/>
      <c r="WCL82" s="458"/>
      <c r="WCM82" s="458"/>
      <c r="WCN82" s="458"/>
      <c r="WCO82" s="458"/>
      <c r="WCP82" s="458"/>
      <c r="WCQ82" s="458"/>
      <c r="WCR82" s="458"/>
      <c r="WCS82" s="458"/>
      <c r="WCT82" s="458"/>
      <c r="WCU82" s="458"/>
      <c r="WCV82" s="458"/>
      <c r="WCW82" s="458"/>
      <c r="WCX82" s="458"/>
      <c r="WCY82" s="458"/>
      <c r="WCZ82" s="458"/>
      <c r="WDA82" s="458"/>
      <c r="WDB82" s="458"/>
      <c r="WDC82" s="458"/>
      <c r="WDD82" s="458"/>
      <c r="WDE82" s="458"/>
      <c r="WDF82" s="458"/>
      <c r="WDG82" s="458"/>
      <c r="WDH82" s="458"/>
      <c r="WDI82" s="458"/>
      <c r="WDJ82" s="458"/>
      <c r="WDK82" s="458"/>
      <c r="WDL82" s="458"/>
      <c r="WDM82" s="458"/>
      <c r="WDN82" s="458"/>
      <c r="WDO82" s="458"/>
      <c r="WDP82" s="458"/>
      <c r="WDQ82" s="458"/>
      <c r="WDR82" s="458"/>
      <c r="WDS82" s="458"/>
      <c r="WDT82" s="458"/>
      <c r="WDU82" s="458"/>
      <c r="WDV82" s="458"/>
      <c r="WDW82" s="458"/>
      <c r="WDX82" s="458"/>
      <c r="WDY82" s="458"/>
      <c r="WDZ82" s="458"/>
      <c r="WEA82" s="458"/>
      <c r="WEB82" s="458"/>
      <c r="WEC82" s="458"/>
      <c r="WED82" s="458"/>
      <c r="WEE82" s="458"/>
      <c r="WEF82" s="458"/>
      <c r="WEG82" s="458"/>
      <c r="WEH82" s="458"/>
      <c r="WEI82" s="458"/>
      <c r="WEJ82" s="458"/>
      <c r="WEK82" s="458"/>
      <c r="WEL82" s="458"/>
      <c r="WEM82" s="458"/>
      <c r="WEN82" s="458"/>
      <c r="WEO82" s="458"/>
      <c r="WEP82" s="458"/>
      <c r="WEQ82" s="458"/>
      <c r="WER82" s="458"/>
      <c r="WES82" s="458"/>
      <c r="WET82" s="458"/>
      <c r="WEU82" s="458"/>
      <c r="WEV82" s="458"/>
      <c r="WEW82" s="458"/>
      <c r="WEX82" s="458"/>
      <c r="WEY82" s="458"/>
      <c r="WEZ82" s="458"/>
      <c r="WFA82" s="458"/>
      <c r="WFB82" s="458"/>
      <c r="WFC82" s="458"/>
      <c r="WFD82" s="458"/>
      <c r="WFE82" s="458"/>
      <c r="WFF82" s="458"/>
      <c r="WFG82" s="458"/>
      <c r="WFH82" s="458"/>
      <c r="WFI82" s="458"/>
      <c r="WFJ82" s="458"/>
      <c r="WFK82" s="458"/>
      <c r="WFL82" s="458"/>
      <c r="WFM82" s="458"/>
      <c r="WFN82" s="458"/>
      <c r="WFO82" s="458"/>
      <c r="WFP82" s="458"/>
      <c r="WFQ82" s="458"/>
      <c r="WFR82" s="458"/>
      <c r="WFS82" s="458"/>
      <c r="WFT82" s="458"/>
      <c r="WFU82" s="458"/>
      <c r="WFV82" s="458"/>
      <c r="WFW82" s="458"/>
      <c r="WFX82" s="458"/>
      <c r="WFY82" s="458"/>
      <c r="WFZ82" s="458"/>
      <c r="WGA82" s="458"/>
      <c r="WGB82" s="458"/>
      <c r="WGC82" s="458"/>
      <c r="WGD82" s="458"/>
      <c r="WGE82" s="458"/>
      <c r="WGF82" s="458"/>
      <c r="WGG82" s="458"/>
      <c r="WGH82" s="458"/>
      <c r="WGI82" s="458"/>
      <c r="WGJ82" s="458"/>
      <c r="WGK82" s="458"/>
      <c r="WGL82" s="458"/>
      <c r="WGM82" s="458"/>
      <c r="WGN82" s="458"/>
      <c r="WGO82" s="458"/>
      <c r="WGP82" s="458"/>
      <c r="WGQ82" s="458"/>
      <c r="WGR82" s="458"/>
      <c r="WGS82" s="458"/>
      <c r="WGT82" s="458"/>
      <c r="WGU82" s="458"/>
      <c r="WGV82" s="458"/>
      <c r="WGW82" s="458"/>
      <c r="WGX82" s="458"/>
      <c r="WGY82" s="458"/>
      <c r="WGZ82" s="458"/>
      <c r="WHA82" s="458"/>
      <c r="WHB82" s="458"/>
      <c r="WHC82" s="458"/>
      <c r="WHD82" s="458"/>
      <c r="WHE82" s="458"/>
      <c r="WHF82" s="458"/>
      <c r="WHG82" s="458"/>
      <c r="WHH82" s="458"/>
      <c r="WHI82" s="458"/>
      <c r="WHJ82" s="458"/>
      <c r="WHK82" s="458"/>
      <c r="WHL82" s="458"/>
      <c r="WHM82" s="458"/>
      <c r="WHN82" s="458"/>
      <c r="WHO82" s="458"/>
      <c r="WHP82" s="458"/>
      <c r="WHQ82" s="458"/>
      <c r="WHR82" s="458"/>
      <c r="WHS82" s="458"/>
      <c r="WHT82" s="458"/>
      <c r="WHU82" s="458"/>
      <c r="WHV82" s="458"/>
      <c r="WHW82" s="458"/>
      <c r="WHX82" s="458"/>
      <c r="WHY82" s="458"/>
      <c r="WHZ82" s="458"/>
      <c r="WIA82" s="458"/>
      <c r="WIB82" s="458"/>
      <c r="WIC82" s="458"/>
      <c r="WID82" s="458"/>
      <c r="WIE82" s="458"/>
      <c r="WIF82" s="458"/>
      <c r="WIG82" s="458"/>
      <c r="WIH82" s="458"/>
      <c r="WII82" s="458"/>
      <c r="WIJ82" s="458"/>
      <c r="WIK82" s="458"/>
      <c r="WIL82" s="458"/>
      <c r="WIM82" s="458"/>
      <c r="WIN82" s="458"/>
      <c r="WIO82" s="458"/>
      <c r="WIP82" s="458"/>
      <c r="WIQ82" s="458"/>
      <c r="WIR82" s="458"/>
      <c r="WIS82" s="458"/>
      <c r="WIT82" s="458"/>
      <c r="WIU82" s="458"/>
      <c r="WIV82" s="458"/>
      <c r="WIW82" s="458"/>
      <c r="WIX82" s="458"/>
      <c r="WIY82" s="458"/>
      <c r="WIZ82" s="458"/>
      <c r="WJA82" s="458"/>
      <c r="WJB82" s="458"/>
      <c r="WJC82" s="458"/>
      <c r="WJD82" s="458"/>
      <c r="WJE82" s="458"/>
      <c r="WJF82" s="458"/>
      <c r="WJG82" s="458"/>
      <c r="WJH82" s="458"/>
      <c r="WJI82" s="458"/>
      <c r="WJJ82" s="458"/>
      <c r="WJK82" s="458"/>
      <c r="WJL82" s="458"/>
      <c r="WJM82" s="458"/>
      <c r="WJN82" s="458"/>
      <c r="WJO82" s="458"/>
      <c r="WJP82" s="458"/>
      <c r="WJQ82" s="458"/>
      <c r="WJR82" s="458"/>
      <c r="WJS82" s="458"/>
      <c r="WJT82" s="458"/>
      <c r="WJU82" s="458"/>
      <c r="WJV82" s="458"/>
      <c r="WJW82" s="458"/>
      <c r="WJX82" s="458"/>
      <c r="WJY82" s="458"/>
      <c r="WJZ82" s="458"/>
      <c r="WKA82" s="458"/>
      <c r="WKB82" s="458"/>
      <c r="WKC82" s="458"/>
      <c r="WKD82" s="458"/>
      <c r="WKE82" s="458"/>
      <c r="WKF82" s="458"/>
      <c r="WKG82" s="458"/>
      <c r="WKH82" s="458"/>
      <c r="WKI82" s="458"/>
      <c r="WKJ82" s="458"/>
      <c r="WKK82" s="458"/>
      <c r="WKL82" s="458"/>
      <c r="WKM82" s="458"/>
      <c r="WKN82" s="458"/>
      <c r="WKO82" s="458"/>
      <c r="WKP82" s="458"/>
      <c r="WKQ82" s="458"/>
      <c r="WKR82" s="458"/>
      <c r="WKS82" s="458"/>
      <c r="WKT82" s="458"/>
      <c r="WKU82" s="458"/>
      <c r="WKV82" s="458"/>
      <c r="WKW82" s="458"/>
      <c r="WKX82" s="458"/>
      <c r="WKY82" s="458"/>
      <c r="WKZ82" s="458"/>
      <c r="WLA82" s="458"/>
      <c r="WLB82" s="458"/>
      <c r="WLC82" s="458"/>
      <c r="WLD82" s="458"/>
      <c r="WLE82" s="458"/>
      <c r="WLF82" s="458"/>
      <c r="WLG82" s="458"/>
      <c r="WLH82" s="458"/>
      <c r="WLI82" s="458"/>
      <c r="WLJ82" s="458"/>
      <c r="WLK82" s="458"/>
      <c r="WLL82" s="458"/>
      <c r="WLM82" s="458"/>
      <c r="WLN82" s="458"/>
      <c r="WLO82" s="458"/>
      <c r="WLP82" s="458"/>
      <c r="WLQ82" s="458"/>
      <c r="WLR82" s="458"/>
      <c r="WLS82" s="458"/>
      <c r="WLT82" s="458"/>
      <c r="WLU82" s="458"/>
      <c r="WLV82" s="458"/>
      <c r="WLW82" s="458"/>
      <c r="WLX82" s="458"/>
      <c r="WLY82" s="458"/>
      <c r="WLZ82" s="458"/>
      <c r="WMA82" s="458"/>
      <c r="WMB82" s="458"/>
      <c r="WMC82" s="458"/>
      <c r="WMD82" s="458"/>
      <c r="WME82" s="458"/>
      <c r="WMF82" s="458"/>
      <c r="WMG82" s="458"/>
      <c r="WMH82" s="458"/>
      <c r="WMI82" s="458"/>
      <c r="WMJ82" s="458"/>
      <c r="WMK82" s="458"/>
      <c r="WML82" s="458"/>
      <c r="WMM82" s="458"/>
      <c r="WMN82" s="458"/>
      <c r="WMO82" s="458"/>
      <c r="WMP82" s="458"/>
      <c r="WMQ82" s="458"/>
      <c r="WMR82" s="458"/>
      <c r="WMS82" s="458"/>
      <c r="WMT82" s="458"/>
      <c r="WMU82" s="458"/>
      <c r="WMV82" s="458"/>
      <c r="WMW82" s="458"/>
      <c r="WMX82" s="458"/>
      <c r="WMY82" s="458"/>
      <c r="WMZ82" s="458"/>
      <c r="WNA82" s="458"/>
      <c r="WNB82" s="458"/>
      <c r="WNC82" s="458"/>
      <c r="WND82" s="458"/>
      <c r="WNE82" s="458"/>
      <c r="WNF82" s="458"/>
      <c r="WNG82" s="458"/>
      <c r="WNH82" s="458"/>
      <c r="WNI82" s="458"/>
      <c r="WNJ82" s="458"/>
      <c r="WNK82" s="458"/>
      <c r="WNL82" s="458"/>
      <c r="WNM82" s="458"/>
      <c r="WNN82" s="458"/>
      <c r="WNO82" s="458"/>
      <c r="WNP82" s="458"/>
      <c r="WNQ82" s="458"/>
      <c r="WNR82" s="458"/>
      <c r="WNS82" s="458"/>
      <c r="WNT82" s="458"/>
      <c r="WNU82" s="458"/>
      <c r="WNV82" s="458"/>
      <c r="WNW82" s="458"/>
      <c r="WNX82" s="458"/>
      <c r="WNY82" s="458"/>
      <c r="WNZ82" s="458"/>
      <c r="WOA82" s="458"/>
      <c r="WOB82" s="458"/>
      <c r="WOC82" s="458"/>
      <c r="WOD82" s="458"/>
      <c r="WOE82" s="458"/>
      <c r="WOF82" s="458"/>
      <c r="WOG82" s="458"/>
      <c r="WOH82" s="458"/>
      <c r="WOI82" s="458"/>
      <c r="WOJ82" s="458"/>
      <c r="WOK82" s="458"/>
      <c r="WOL82" s="458"/>
      <c r="WOM82" s="458"/>
      <c r="WON82" s="458"/>
      <c r="WOO82" s="458"/>
      <c r="WOP82" s="458"/>
      <c r="WOQ82" s="458"/>
      <c r="WOR82" s="458"/>
      <c r="WOS82" s="458"/>
      <c r="WOT82" s="458"/>
      <c r="WOU82" s="458"/>
      <c r="WOV82" s="458"/>
      <c r="WOW82" s="458"/>
      <c r="WOX82" s="458"/>
      <c r="WOY82" s="458"/>
      <c r="WOZ82" s="458"/>
      <c r="WPA82" s="458"/>
      <c r="WPB82" s="458"/>
      <c r="WPC82" s="458"/>
      <c r="WPD82" s="458"/>
      <c r="WPE82" s="458"/>
      <c r="WPF82" s="458"/>
      <c r="WPG82" s="458"/>
      <c r="WPH82" s="458"/>
      <c r="WPI82" s="458"/>
      <c r="WPJ82" s="458"/>
      <c r="WPK82" s="458"/>
      <c r="WPL82" s="458"/>
      <c r="WPM82" s="458"/>
      <c r="WPN82" s="458"/>
      <c r="WPO82" s="458"/>
      <c r="WPP82" s="458"/>
      <c r="WPQ82" s="458"/>
      <c r="WPR82" s="458"/>
      <c r="WPS82" s="458"/>
      <c r="WPT82" s="458"/>
      <c r="WPU82" s="458"/>
      <c r="WPV82" s="458"/>
      <c r="WPW82" s="458"/>
      <c r="WPX82" s="458"/>
      <c r="WPY82" s="458"/>
      <c r="WPZ82" s="458"/>
      <c r="WQA82" s="458"/>
      <c r="WQB82" s="458"/>
      <c r="WQC82" s="458"/>
      <c r="WQD82" s="458"/>
      <c r="WQE82" s="458"/>
      <c r="WQF82" s="458"/>
      <c r="WQG82" s="458"/>
      <c r="WQH82" s="458"/>
      <c r="WQI82" s="458"/>
      <c r="WQJ82" s="458"/>
      <c r="WQK82" s="458"/>
      <c r="WQL82" s="458"/>
      <c r="WQM82" s="458"/>
      <c r="WQN82" s="458"/>
      <c r="WQO82" s="458"/>
      <c r="WQP82" s="458"/>
      <c r="WQQ82" s="458"/>
      <c r="WQR82" s="458"/>
      <c r="WQS82" s="458"/>
      <c r="WQT82" s="458"/>
      <c r="WQU82" s="458"/>
      <c r="WQV82" s="458"/>
      <c r="WQW82" s="458"/>
      <c r="WQX82" s="458"/>
      <c r="WQY82" s="458"/>
      <c r="WQZ82" s="458"/>
      <c r="WRA82" s="458"/>
      <c r="WRB82" s="458"/>
      <c r="WRC82" s="458"/>
      <c r="WRD82" s="458"/>
      <c r="WRE82" s="458"/>
      <c r="WRF82" s="458"/>
      <c r="WRG82" s="458"/>
      <c r="WRH82" s="458"/>
      <c r="WRI82" s="458"/>
      <c r="WRJ82" s="458"/>
      <c r="WRK82" s="458"/>
      <c r="WRL82" s="458"/>
      <c r="WRM82" s="458"/>
      <c r="WRN82" s="458"/>
      <c r="WRO82" s="458"/>
      <c r="WRP82" s="458"/>
      <c r="WRQ82" s="458"/>
      <c r="WRR82" s="458"/>
      <c r="WRS82" s="458"/>
      <c r="WRT82" s="458"/>
      <c r="WRU82" s="458"/>
      <c r="WRV82" s="458"/>
      <c r="WRW82" s="458"/>
      <c r="WRX82" s="458"/>
      <c r="WRY82" s="458"/>
      <c r="WRZ82" s="458"/>
      <c r="WSA82" s="458"/>
      <c r="WSB82" s="458"/>
      <c r="WSC82" s="458"/>
      <c r="WSD82" s="458"/>
      <c r="WSE82" s="458"/>
      <c r="WSF82" s="458"/>
      <c r="WSG82" s="458"/>
      <c r="WSH82" s="458"/>
      <c r="WSI82" s="458"/>
      <c r="WSJ82" s="458"/>
      <c r="WSK82" s="458"/>
      <c r="WSL82" s="458"/>
      <c r="WSM82" s="458"/>
      <c r="WSN82" s="458"/>
      <c r="WSO82" s="458"/>
      <c r="WSP82" s="458"/>
      <c r="WSQ82" s="458"/>
      <c r="WSR82" s="458"/>
      <c r="WSS82" s="458"/>
      <c r="WST82" s="458"/>
      <c r="WSU82" s="458"/>
      <c r="WSV82" s="458"/>
      <c r="WSW82" s="458"/>
      <c r="WSX82" s="458"/>
      <c r="WSY82" s="458"/>
      <c r="WSZ82" s="458"/>
      <c r="WTA82" s="458"/>
      <c r="WTB82" s="458"/>
      <c r="WTC82" s="458"/>
      <c r="WTD82" s="458"/>
      <c r="WTE82" s="458"/>
      <c r="WTF82" s="458"/>
      <c r="WTG82" s="458"/>
      <c r="WTH82" s="458"/>
      <c r="WTI82" s="458"/>
      <c r="WTJ82" s="458"/>
      <c r="WTK82" s="458"/>
      <c r="WTL82" s="458"/>
      <c r="WTM82" s="458"/>
      <c r="WTN82" s="458"/>
      <c r="WTO82" s="458"/>
      <c r="WTP82" s="458"/>
      <c r="WTQ82" s="458"/>
      <c r="WTR82" s="458"/>
      <c r="WTS82" s="458"/>
      <c r="WTT82" s="458"/>
      <c r="WTU82" s="458"/>
      <c r="WTV82" s="458"/>
      <c r="WTW82" s="458"/>
      <c r="WTX82" s="458"/>
      <c r="WTY82" s="458"/>
      <c r="WTZ82" s="458"/>
      <c r="WUA82" s="458"/>
      <c r="WUB82" s="458"/>
      <c r="WUC82" s="458"/>
      <c r="WUD82" s="458"/>
      <c r="WUE82" s="458"/>
      <c r="WUF82" s="458"/>
      <c r="WUG82" s="458"/>
      <c r="WUH82" s="458"/>
      <c r="WUI82" s="458"/>
      <c r="WUJ82" s="458"/>
      <c r="WUK82" s="458"/>
      <c r="WUL82" s="458"/>
      <c r="WUM82" s="458"/>
      <c r="WUN82" s="458"/>
      <c r="WUO82" s="458"/>
      <c r="WUP82" s="458"/>
      <c r="WUQ82" s="458"/>
      <c r="WUR82" s="458"/>
      <c r="WUS82" s="458"/>
      <c r="WUT82" s="458"/>
      <c r="WUU82" s="458"/>
      <c r="WUV82" s="458"/>
      <c r="WUW82" s="458"/>
      <c r="WUX82" s="458"/>
      <c r="WUY82" s="458"/>
      <c r="WUZ82" s="458"/>
      <c r="WVA82" s="458"/>
      <c r="WVB82" s="458"/>
      <c r="WVC82" s="458"/>
      <c r="WVD82" s="458"/>
      <c r="WVE82" s="458"/>
      <c r="WVF82" s="458"/>
      <c r="WVG82" s="458"/>
      <c r="WVH82" s="458"/>
      <c r="WVI82" s="458"/>
      <c r="WVJ82" s="458"/>
      <c r="WVK82" s="458"/>
      <c r="WVL82" s="458"/>
      <c r="WVM82" s="458"/>
      <c r="WVN82" s="458"/>
      <c r="WVO82" s="458"/>
      <c r="WVP82" s="458"/>
      <c r="WVQ82" s="458"/>
      <c r="WVR82" s="458"/>
      <c r="WVS82" s="458"/>
      <c r="WVT82" s="458"/>
      <c r="WVU82" s="458"/>
      <c r="WVV82" s="458"/>
      <c r="WVW82" s="458"/>
      <c r="WVX82" s="458"/>
      <c r="WVY82" s="458"/>
      <c r="WVZ82" s="458"/>
      <c r="WWA82" s="458"/>
      <c r="WWB82" s="458"/>
      <c r="WWC82" s="458"/>
      <c r="WWD82" s="458"/>
      <c r="WWE82" s="458"/>
      <c r="WWF82" s="458"/>
      <c r="WWG82" s="458"/>
      <c r="WWH82" s="458"/>
      <c r="WWI82" s="458"/>
      <c r="WWJ82" s="458"/>
      <c r="WWK82" s="458"/>
      <c r="WWL82" s="458"/>
      <c r="WWM82" s="458"/>
      <c r="WWN82" s="458"/>
      <c r="WWO82" s="458"/>
      <c r="WWP82" s="458"/>
      <c r="WWQ82" s="458"/>
      <c r="WWR82" s="458"/>
      <c r="WWS82" s="458"/>
      <c r="WWT82" s="458"/>
      <c r="WWU82" s="458"/>
      <c r="WWV82" s="458"/>
      <c r="WWW82" s="458"/>
      <c r="WWX82" s="458"/>
      <c r="WWY82" s="458"/>
      <c r="WWZ82" s="458"/>
      <c r="WXA82" s="458"/>
      <c r="WXB82" s="458"/>
      <c r="WXC82" s="458"/>
      <c r="WXD82" s="458"/>
      <c r="WXE82" s="458"/>
      <c r="WXF82" s="458"/>
      <c r="WXG82" s="458"/>
      <c r="WXH82" s="458"/>
      <c r="WXI82" s="458"/>
      <c r="WXJ82" s="458"/>
      <c r="WXK82" s="458"/>
      <c r="WXL82" s="458"/>
      <c r="WXM82" s="458"/>
      <c r="WXN82" s="458"/>
      <c r="WXO82" s="458"/>
      <c r="WXP82" s="458"/>
      <c r="WXQ82" s="458"/>
      <c r="WXR82" s="458"/>
      <c r="WXS82" s="458"/>
      <c r="WXT82" s="458"/>
      <c r="WXU82" s="458"/>
      <c r="WXV82" s="458"/>
      <c r="WXW82" s="458"/>
      <c r="WXX82" s="458"/>
      <c r="WXY82" s="458"/>
      <c r="WXZ82" s="458"/>
      <c r="WYA82" s="458"/>
      <c r="WYB82" s="458"/>
      <c r="WYC82" s="458"/>
      <c r="WYD82" s="458"/>
      <c r="WYE82" s="458"/>
      <c r="WYF82" s="458"/>
      <c r="WYG82" s="458"/>
      <c r="WYH82" s="458"/>
      <c r="WYI82" s="458"/>
      <c r="WYJ82" s="458"/>
      <c r="WYK82" s="458"/>
      <c r="WYL82" s="458"/>
      <c r="WYM82" s="458"/>
      <c r="WYN82" s="458"/>
      <c r="WYO82" s="458"/>
      <c r="WYP82" s="458"/>
      <c r="WYQ82" s="458"/>
      <c r="WYR82" s="458"/>
      <c r="WYS82" s="458"/>
      <c r="WYT82" s="458"/>
      <c r="WYU82" s="458"/>
      <c r="WYV82" s="458"/>
      <c r="WYW82" s="458"/>
      <c r="WYX82" s="458"/>
      <c r="WYY82" s="458"/>
      <c r="WYZ82" s="458"/>
      <c r="WZA82" s="458"/>
      <c r="WZB82" s="458"/>
      <c r="WZC82" s="458"/>
      <c r="WZD82" s="458"/>
      <c r="WZE82" s="458"/>
      <c r="WZF82" s="458"/>
      <c r="WZG82" s="458"/>
      <c r="WZH82" s="458"/>
      <c r="WZI82" s="458"/>
      <c r="WZJ82" s="458"/>
      <c r="WZK82" s="458"/>
      <c r="WZL82" s="458"/>
      <c r="WZM82" s="458"/>
      <c r="WZN82" s="458"/>
      <c r="WZO82" s="458"/>
      <c r="WZP82" s="458"/>
      <c r="WZQ82" s="458"/>
      <c r="WZR82" s="458"/>
      <c r="WZS82" s="458"/>
      <c r="WZT82" s="458"/>
      <c r="WZU82" s="458"/>
      <c r="WZV82" s="458"/>
      <c r="WZW82" s="458"/>
      <c r="WZX82" s="458"/>
      <c r="WZY82" s="458"/>
      <c r="WZZ82" s="458"/>
      <c r="XAA82" s="458"/>
      <c r="XAB82" s="458"/>
      <c r="XAC82" s="458"/>
      <c r="XAD82" s="458"/>
      <c r="XAE82" s="458"/>
      <c r="XAF82" s="458"/>
      <c r="XAG82" s="458"/>
      <c r="XAH82" s="458"/>
      <c r="XAI82" s="458"/>
      <c r="XAJ82" s="458"/>
      <c r="XAK82" s="458"/>
      <c r="XAL82" s="458"/>
      <c r="XAM82" s="458"/>
      <c r="XAN82" s="458"/>
      <c r="XAO82" s="458"/>
      <c r="XAP82" s="458"/>
      <c r="XAQ82" s="458"/>
      <c r="XAR82" s="458"/>
      <c r="XAS82" s="458"/>
      <c r="XAT82" s="458"/>
      <c r="XAU82" s="458"/>
      <c r="XAV82" s="458"/>
      <c r="XAW82" s="458"/>
      <c r="XAX82" s="458"/>
      <c r="XAY82" s="458"/>
      <c r="XAZ82" s="458"/>
      <c r="XBA82" s="458"/>
      <c r="XBB82" s="458"/>
      <c r="XBC82" s="458"/>
      <c r="XBD82" s="458"/>
      <c r="XBE82" s="458"/>
      <c r="XBF82" s="458"/>
      <c r="XBG82" s="458"/>
      <c r="XBH82" s="458"/>
      <c r="XBI82" s="458"/>
      <c r="XBJ82" s="458"/>
      <c r="XBK82" s="458"/>
      <c r="XBL82" s="458"/>
      <c r="XBM82" s="458"/>
      <c r="XBN82" s="458"/>
      <c r="XBO82" s="458"/>
      <c r="XBP82" s="458"/>
      <c r="XBQ82" s="458"/>
      <c r="XBR82" s="458"/>
      <c r="XBS82" s="458"/>
      <c r="XBT82" s="458"/>
      <c r="XBU82" s="458"/>
      <c r="XBV82" s="458"/>
      <c r="XBW82" s="458"/>
      <c r="XBX82" s="458"/>
      <c r="XBY82" s="458"/>
      <c r="XBZ82" s="458"/>
      <c r="XCA82" s="458"/>
      <c r="XCB82" s="458"/>
      <c r="XCC82" s="458"/>
      <c r="XCD82" s="458"/>
      <c r="XCE82" s="458"/>
      <c r="XCF82" s="458"/>
      <c r="XCG82" s="458"/>
      <c r="XCH82" s="458"/>
      <c r="XCI82" s="458"/>
      <c r="XCJ82" s="458"/>
      <c r="XCK82" s="458"/>
      <c r="XCL82" s="458"/>
      <c r="XCM82" s="458"/>
      <c r="XCN82" s="458"/>
      <c r="XCO82" s="458"/>
      <c r="XCP82" s="458"/>
      <c r="XCQ82" s="458"/>
      <c r="XCR82" s="458"/>
      <c r="XCS82" s="458"/>
      <c r="XCT82" s="458"/>
      <c r="XCU82" s="458"/>
      <c r="XCV82" s="458"/>
      <c r="XCW82" s="458"/>
      <c r="XCX82" s="458"/>
      <c r="XCY82" s="458"/>
      <c r="XCZ82" s="458"/>
      <c r="XDA82" s="458"/>
      <c r="XDB82" s="458"/>
      <c r="XDC82" s="458"/>
      <c r="XDD82" s="458"/>
      <c r="XDE82" s="458"/>
      <c r="XDF82" s="458"/>
      <c r="XDG82" s="458"/>
      <c r="XDH82" s="458"/>
      <c r="XDI82" s="458"/>
      <c r="XDJ82" s="458"/>
      <c r="XDK82" s="458"/>
      <c r="XDL82" s="458"/>
      <c r="XDM82" s="458"/>
      <c r="XDN82" s="458"/>
      <c r="XDO82" s="458"/>
      <c r="XDP82" s="458"/>
      <c r="XDQ82" s="458"/>
      <c r="XDR82" s="458"/>
      <c r="XDS82" s="458"/>
      <c r="XDT82" s="458"/>
      <c r="XDU82" s="458"/>
      <c r="XDV82" s="458"/>
      <c r="XDW82" s="458"/>
      <c r="XDX82" s="458"/>
      <c r="XDY82" s="458"/>
      <c r="XDZ82" s="458"/>
      <c r="XEA82" s="458"/>
      <c r="XEB82" s="458"/>
      <c r="XEC82" s="458"/>
      <c r="XED82" s="458"/>
      <c r="XEE82" s="458"/>
      <c r="XEF82" s="458"/>
      <c r="XEG82" s="458"/>
      <c r="XEH82" s="458"/>
      <c r="XEI82" s="458"/>
      <c r="XEJ82" s="458"/>
      <c r="XEK82" s="458"/>
      <c r="XEL82" s="458"/>
      <c r="XEM82" s="458"/>
      <c r="XEN82" s="458"/>
      <c r="XEO82" s="458"/>
      <c r="XEP82" s="458"/>
      <c r="XEQ82" s="458"/>
      <c r="XER82" s="458"/>
      <c r="XES82" s="458"/>
      <c r="XET82" s="458"/>
      <c r="XEU82" s="458"/>
      <c r="XEV82" s="458"/>
      <c r="XEW82" s="458"/>
      <c r="XEX82" s="458"/>
      <c r="XEY82" s="458"/>
      <c r="XEZ82" s="458"/>
      <c r="XFA82" s="458"/>
      <c r="XFB82" s="458"/>
      <c r="XFC82" s="458"/>
      <c r="XFD82" s="458"/>
    </row>
    <row r="83" spans="1:16384" customFormat="1" ht="14" thickBot="1" x14ac:dyDescent="0.2">
      <c r="A83" s="99" t="s">
        <v>299</v>
      </c>
      <c r="B83" s="100">
        <v>120</v>
      </c>
      <c r="C83" s="100"/>
      <c r="D83" s="101"/>
    </row>
    <row r="84" spans="1:16384" customFormat="1" ht="14" thickTop="1" x14ac:dyDescent="0.15">
      <c r="A84" s="88"/>
    </row>
  </sheetData>
  <mergeCells count="16396">
    <mergeCell ref="XCG81:XCH81"/>
    <mergeCell ref="XCI81:XCJ81"/>
    <mergeCell ref="XCK81:XCL81"/>
    <mergeCell ref="XCM81:XCN81"/>
    <mergeCell ref="XCO81:XCP81"/>
    <mergeCell ref="XBW81:XBX81"/>
    <mergeCell ref="XBY81:XBZ81"/>
    <mergeCell ref="XCA81:XCB81"/>
    <mergeCell ref="XCC81:XCD81"/>
    <mergeCell ref="XCE81:XCF81"/>
    <mergeCell ref="XBM81:XBN81"/>
    <mergeCell ref="XBO81:XBP81"/>
    <mergeCell ref="XBQ81:XBR81"/>
    <mergeCell ref="XBS81:XBT81"/>
    <mergeCell ref="XBU81:XBV81"/>
    <mergeCell ref="XBC81:XBD81"/>
    <mergeCell ref="XBE81:XBF81"/>
    <mergeCell ref="XBG81:XBH81"/>
    <mergeCell ref="XBI81:XBJ81"/>
    <mergeCell ref="XBK81:XBL81"/>
    <mergeCell ref="XAS81:XAT81"/>
    <mergeCell ref="XAU81:XAV81"/>
    <mergeCell ref="XAW81:XAX81"/>
    <mergeCell ref="XAY81:XAZ81"/>
    <mergeCell ref="XBA81:XBB81"/>
    <mergeCell ref="XAI81:XAJ81"/>
    <mergeCell ref="XAK81:XAL81"/>
    <mergeCell ref="XAM81:XAN81"/>
    <mergeCell ref="XAO81:XAP81"/>
    <mergeCell ref="XAQ81:XAR81"/>
    <mergeCell ref="XEY81:XEZ81"/>
    <mergeCell ref="XFA81:XFB81"/>
    <mergeCell ref="XFC81:XFD81"/>
    <mergeCell ref="XEO81:XEP81"/>
    <mergeCell ref="XEQ81:XER81"/>
    <mergeCell ref="XES81:XET81"/>
    <mergeCell ref="XEU81:XEV81"/>
    <mergeCell ref="XEW81:XEX81"/>
    <mergeCell ref="XEE81:XEF81"/>
    <mergeCell ref="XEG81:XEH81"/>
    <mergeCell ref="XEI81:XEJ81"/>
    <mergeCell ref="XEK81:XEL81"/>
    <mergeCell ref="XEM81:XEN81"/>
    <mergeCell ref="XDU81:XDV81"/>
    <mergeCell ref="XDW81:XDX81"/>
    <mergeCell ref="XDY81:XDZ81"/>
    <mergeCell ref="XEA81:XEB81"/>
    <mergeCell ref="XEC81:XED81"/>
    <mergeCell ref="XDK81:XDL81"/>
    <mergeCell ref="XDM81:XDN81"/>
    <mergeCell ref="XDO81:XDP81"/>
    <mergeCell ref="XDQ81:XDR81"/>
    <mergeCell ref="XDS81:XDT81"/>
    <mergeCell ref="XDA81:XDB81"/>
    <mergeCell ref="XDC81:XDD81"/>
    <mergeCell ref="XDE81:XDF81"/>
    <mergeCell ref="XDG81:XDH81"/>
    <mergeCell ref="XDI81:XDJ81"/>
    <mergeCell ref="XCQ81:XCR81"/>
    <mergeCell ref="XCS81:XCT81"/>
    <mergeCell ref="XCU81:XCV81"/>
    <mergeCell ref="XCW81:XCX81"/>
    <mergeCell ref="XCY81:XCZ81"/>
    <mergeCell ref="WZY81:WZZ81"/>
    <mergeCell ref="XAA81:XAB81"/>
    <mergeCell ref="XAC81:XAD81"/>
    <mergeCell ref="XAE81:XAF81"/>
    <mergeCell ref="XAG81:XAH81"/>
    <mergeCell ref="WZO81:WZP81"/>
    <mergeCell ref="WZQ81:WZR81"/>
    <mergeCell ref="WZS81:WZT81"/>
    <mergeCell ref="WZU81:WZV81"/>
    <mergeCell ref="WZW81:WZX81"/>
    <mergeCell ref="WZE81:WZF81"/>
    <mergeCell ref="WZG81:WZH81"/>
    <mergeCell ref="WZI81:WZJ81"/>
    <mergeCell ref="WZK81:WZL81"/>
    <mergeCell ref="WZM81:WZN81"/>
    <mergeCell ref="WYU81:WYV81"/>
    <mergeCell ref="WYW81:WYX81"/>
    <mergeCell ref="WYY81:WYZ81"/>
    <mergeCell ref="WZA81:WZB81"/>
    <mergeCell ref="WZC81:WZD81"/>
    <mergeCell ref="WYK81:WYL81"/>
    <mergeCell ref="WYM81:WYN81"/>
    <mergeCell ref="WYO81:WYP81"/>
    <mergeCell ref="WYQ81:WYR81"/>
    <mergeCell ref="WYS81:WYT81"/>
    <mergeCell ref="WYA81:WYB81"/>
    <mergeCell ref="WYC81:WYD81"/>
    <mergeCell ref="WYE81:WYF81"/>
    <mergeCell ref="WYG81:WYH81"/>
    <mergeCell ref="WYI81:WYJ81"/>
    <mergeCell ref="WXQ81:WXR81"/>
    <mergeCell ref="WXS81:WXT81"/>
    <mergeCell ref="WXU81:WXV81"/>
    <mergeCell ref="WXW81:WXX81"/>
    <mergeCell ref="WXY81:WXZ81"/>
    <mergeCell ref="WXG81:WXH81"/>
    <mergeCell ref="WXI81:WXJ81"/>
    <mergeCell ref="WXK81:WXL81"/>
    <mergeCell ref="WXM81:WXN81"/>
    <mergeCell ref="WXO81:WXP81"/>
    <mergeCell ref="WWW81:WWX81"/>
    <mergeCell ref="WWY81:WWZ81"/>
    <mergeCell ref="WXA81:WXB81"/>
    <mergeCell ref="WXC81:WXD81"/>
    <mergeCell ref="WXE81:WXF81"/>
    <mergeCell ref="WWM81:WWN81"/>
    <mergeCell ref="WWO81:WWP81"/>
    <mergeCell ref="WWQ81:WWR81"/>
    <mergeCell ref="WWS81:WWT81"/>
    <mergeCell ref="WWU81:WWV81"/>
    <mergeCell ref="WWC81:WWD81"/>
    <mergeCell ref="WWE81:WWF81"/>
    <mergeCell ref="WWG81:WWH81"/>
    <mergeCell ref="WWI81:WWJ81"/>
    <mergeCell ref="WWK81:WWL81"/>
    <mergeCell ref="WVS81:WVT81"/>
    <mergeCell ref="WVU81:WVV81"/>
    <mergeCell ref="WVW81:WVX81"/>
    <mergeCell ref="WVY81:WVZ81"/>
    <mergeCell ref="WWA81:WWB81"/>
    <mergeCell ref="WVI81:WVJ81"/>
    <mergeCell ref="WVK81:WVL81"/>
    <mergeCell ref="WVM81:WVN81"/>
    <mergeCell ref="WVO81:WVP81"/>
    <mergeCell ref="WVQ81:WVR81"/>
    <mergeCell ref="WUY81:WUZ81"/>
    <mergeCell ref="WVA81:WVB81"/>
    <mergeCell ref="WVC81:WVD81"/>
    <mergeCell ref="WVE81:WVF81"/>
    <mergeCell ref="WVG81:WVH81"/>
    <mergeCell ref="WUO81:WUP81"/>
    <mergeCell ref="WUQ81:WUR81"/>
    <mergeCell ref="WUS81:WUT81"/>
    <mergeCell ref="WUU81:WUV81"/>
    <mergeCell ref="WUW81:WUX81"/>
    <mergeCell ref="WUE81:WUF81"/>
    <mergeCell ref="WUG81:WUH81"/>
    <mergeCell ref="WUI81:WUJ81"/>
    <mergeCell ref="WUK81:WUL81"/>
    <mergeCell ref="WUM81:WUN81"/>
    <mergeCell ref="WTU81:WTV81"/>
    <mergeCell ref="WTW81:WTX81"/>
    <mergeCell ref="WTY81:WTZ81"/>
    <mergeCell ref="WUA81:WUB81"/>
    <mergeCell ref="WUC81:WUD81"/>
    <mergeCell ref="WTK81:WTL81"/>
    <mergeCell ref="WTM81:WTN81"/>
    <mergeCell ref="WTO81:WTP81"/>
    <mergeCell ref="WTQ81:WTR81"/>
    <mergeCell ref="WTS81:WTT81"/>
    <mergeCell ref="WTA81:WTB81"/>
    <mergeCell ref="WTC81:WTD81"/>
    <mergeCell ref="WTE81:WTF81"/>
    <mergeCell ref="WTG81:WTH81"/>
    <mergeCell ref="WTI81:WTJ81"/>
    <mergeCell ref="WSQ81:WSR81"/>
    <mergeCell ref="WSS81:WST81"/>
    <mergeCell ref="WSU81:WSV81"/>
    <mergeCell ref="WSW81:WSX81"/>
    <mergeCell ref="WSY81:WSZ81"/>
    <mergeCell ref="WSG81:WSH81"/>
    <mergeCell ref="WSI81:WSJ81"/>
    <mergeCell ref="WSK81:WSL81"/>
    <mergeCell ref="WSM81:WSN81"/>
    <mergeCell ref="WSO81:WSP81"/>
    <mergeCell ref="WRW81:WRX81"/>
    <mergeCell ref="WRY81:WRZ81"/>
    <mergeCell ref="WSA81:WSB81"/>
    <mergeCell ref="WSC81:WSD81"/>
    <mergeCell ref="WSE81:WSF81"/>
    <mergeCell ref="WRM81:WRN81"/>
    <mergeCell ref="WRO81:WRP81"/>
    <mergeCell ref="WRQ81:WRR81"/>
    <mergeCell ref="WRS81:WRT81"/>
    <mergeCell ref="WRU81:WRV81"/>
    <mergeCell ref="WRC81:WRD81"/>
    <mergeCell ref="WRE81:WRF81"/>
    <mergeCell ref="WRG81:WRH81"/>
    <mergeCell ref="WRI81:WRJ81"/>
    <mergeCell ref="WRK81:WRL81"/>
    <mergeCell ref="WQS81:WQT81"/>
    <mergeCell ref="WQU81:WQV81"/>
    <mergeCell ref="WQW81:WQX81"/>
    <mergeCell ref="WQY81:WQZ81"/>
    <mergeCell ref="WRA81:WRB81"/>
    <mergeCell ref="WQI81:WQJ81"/>
    <mergeCell ref="WQK81:WQL81"/>
    <mergeCell ref="WQM81:WQN81"/>
    <mergeCell ref="WQO81:WQP81"/>
    <mergeCell ref="WQQ81:WQR81"/>
    <mergeCell ref="WPY81:WPZ81"/>
    <mergeCell ref="WQA81:WQB81"/>
    <mergeCell ref="WQC81:WQD81"/>
    <mergeCell ref="WQE81:WQF81"/>
    <mergeCell ref="WQG81:WQH81"/>
    <mergeCell ref="WPO81:WPP81"/>
    <mergeCell ref="WPQ81:WPR81"/>
    <mergeCell ref="WPS81:WPT81"/>
    <mergeCell ref="WPU81:WPV81"/>
    <mergeCell ref="WPW81:WPX81"/>
    <mergeCell ref="WPE81:WPF81"/>
    <mergeCell ref="WPG81:WPH81"/>
    <mergeCell ref="WPI81:WPJ81"/>
    <mergeCell ref="WPK81:WPL81"/>
    <mergeCell ref="WPM81:WPN81"/>
    <mergeCell ref="WOU81:WOV81"/>
    <mergeCell ref="WOW81:WOX81"/>
    <mergeCell ref="WOY81:WOZ81"/>
    <mergeCell ref="WPA81:WPB81"/>
    <mergeCell ref="WPC81:WPD81"/>
    <mergeCell ref="WOK81:WOL81"/>
    <mergeCell ref="WOM81:WON81"/>
    <mergeCell ref="WOO81:WOP81"/>
    <mergeCell ref="WOQ81:WOR81"/>
    <mergeCell ref="WOS81:WOT81"/>
    <mergeCell ref="WOA81:WOB81"/>
    <mergeCell ref="WOC81:WOD81"/>
    <mergeCell ref="WOE81:WOF81"/>
    <mergeCell ref="WOG81:WOH81"/>
    <mergeCell ref="WOI81:WOJ81"/>
    <mergeCell ref="WNQ81:WNR81"/>
    <mergeCell ref="WNS81:WNT81"/>
    <mergeCell ref="WNU81:WNV81"/>
    <mergeCell ref="WNW81:WNX81"/>
    <mergeCell ref="WNY81:WNZ81"/>
    <mergeCell ref="WNG81:WNH81"/>
    <mergeCell ref="WNI81:WNJ81"/>
    <mergeCell ref="WNK81:WNL81"/>
    <mergeCell ref="WNM81:WNN81"/>
    <mergeCell ref="WNO81:WNP81"/>
    <mergeCell ref="WMW81:WMX81"/>
    <mergeCell ref="WMY81:WMZ81"/>
    <mergeCell ref="WNA81:WNB81"/>
    <mergeCell ref="WNC81:WND81"/>
    <mergeCell ref="WNE81:WNF81"/>
    <mergeCell ref="WMM81:WMN81"/>
    <mergeCell ref="WMO81:WMP81"/>
    <mergeCell ref="WMQ81:WMR81"/>
    <mergeCell ref="WMS81:WMT81"/>
    <mergeCell ref="WMU81:WMV81"/>
    <mergeCell ref="WMC81:WMD81"/>
    <mergeCell ref="WME81:WMF81"/>
    <mergeCell ref="WMG81:WMH81"/>
    <mergeCell ref="WMI81:WMJ81"/>
    <mergeCell ref="WMK81:WML81"/>
    <mergeCell ref="WLS81:WLT81"/>
    <mergeCell ref="WLU81:WLV81"/>
    <mergeCell ref="WLW81:WLX81"/>
    <mergeCell ref="WLY81:WLZ81"/>
    <mergeCell ref="WMA81:WMB81"/>
    <mergeCell ref="WLI81:WLJ81"/>
    <mergeCell ref="WLK81:WLL81"/>
    <mergeCell ref="WLM81:WLN81"/>
    <mergeCell ref="WLO81:WLP81"/>
    <mergeCell ref="WLQ81:WLR81"/>
    <mergeCell ref="WKY81:WKZ81"/>
    <mergeCell ref="WLA81:WLB81"/>
    <mergeCell ref="WLC81:WLD81"/>
    <mergeCell ref="WLE81:WLF81"/>
    <mergeCell ref="WLG81:WLH81"/>
    <mergeCell ref="WKO81:WKP81"/>
    <mergeCell ref="WKQ81:WKR81"/>
    <mergeCell ref="WKS81:WKT81"/>
    <mergeCell ref="WKU81:WKV81"/>
    <mergeCell ref="WKW81:WKX81"/>
    <mergeCell ref="WKE81:WKF81"/>
    <mergeCell ref="WKG81:WKH81"/>
    <mergeCell ref="WKI81:WKJ81"/>
    <mergeCell ref="WKK81:WKL81"/>
    <mergeCell ref="WKM81:WKN81"/>
    <mergeCell ref="WJU81:WJV81"/>
    <mergeCell ref="WJW81:WJX81"/>
    <mergeCell ref="WJY81:WJZ81"/>
    <mergeCell ref="WKA81:WKB81"/>
    <mergeCell ref="WKC81:WKD81"/>
    <mergeCell ref="WJK81:WJL81"/>
    <mergeCell ref="WJM81:WJN81"/>
    <mergeCell ref="WJO81:WJP81"/>
    <mergeCell ref="WJQ81:WJR81"/>
    <mergeCell ref="WJS81:WJT81"/>
    <mergeCell ref="WJA81:WJB81"/>
    <mergeCell ref="WJC81:WJD81"/>
    <mergeCell ref="WJE81:WJF81"/>
    <mergeCell ref="WJG81:WJH81"/>
    <mergeCell ref="WJI81:WJJ81"/>
    <mergeCell ref="WIQ81:WIR81"/>
    <mergeCell ref="WIS81:WIT81"/>
    <mergeCell ref="WIU81:WIV81"/>
    <mergeCell ref="WIW81:WIX81"/>
    <mergeCell ref="WIY81:WIZ81"/>
    <mergeCell ref="WIG81:WIH81"/>
    <mergeCell ref="WII81:WIJ81"/>
    <mergeCell ref="WIK81:WIL81"/>
    <mergeCell ref="WIM81:WIN81"/>
    <mergeCell ref="WIO81:WIP81"/>
    <mergeCell ref="WHW81:WHX81"/>
    <mergeCell ref="WHY81:WHZ81"/>
    <mergeCell ref="WIA81:WIB81"/>
    <mergeCell ref="WIC81:WID81"/>
    <mergeCell ref="WIE81:WIF81"/>
    <mergeCell ref="WHM81:WHN81"/>
    <mergeCell ref="WHO81:WHP81"/>
    <mergeCell ref="WHQ81:WHR81"/>
    <mergeCell ref="WHS81:WHT81"/>
    <mergeCell ref="WHU81:WHV81"/>
    <mergeCell ref="WHC81:WHD81"/>
    <mergeCell ref="WHE81:WHF81"/>
    <mergeCell ref="WHG81:WHH81"/>
    <mergeCell ref="WHI81:WHJ81"/>
    <mergeCell ref="WHK81:WHL81"/>
    <mergeCell ref="WGS81:WGT81"/>
    <mergeCell ref="WGU81:WGV81"/>
    <mergeCell ref="WGW81:WGX81"/>
    <mergeCell ref="WGY81:WGZ81"/>
    <mergeCell ref="WHA81:WHB81"/>
    <mergeCell ref="WGI81:WGJ81"/>
    <mergeCell ref="WGK81:WGL81"/>
    <mergeCell ref="WGM81:WGN81"/>
    <mergeCell ref="WGO81:WGP81"/>
    <mergeCell ref="WGQ81:WGR81"/>
    <mergeCell ref="WFY81:WFZ81"/>
    <mergeCell ref="WGA81:WGB81"/>
    <mergeCell ref="WGC81:WGD81"/>
    <mergeCell ref="WGE81:WGF81"/>
    <mergeCell ref="WGG81:WGH81"/>
    <mergeCell ref="WFO81:WFP81"/>
    <mergeCell ref="WFQ81:WFR81"/>
    <mergeCell ref="WFS81:WFT81"/>
    <mergeCell ref="WFU81:WFV81"/>
    <mergeCell ref="WFW81:WFX81"/>
    <mergeCell ref="WFE81:WFF81"/>
    <mergeCell ref="WFG81:WFH81"/>
    <mergeCell ref="WFI81:WFJ81"/>
    <mergeCell ref="WFK81:WFL81"/>
    <mergeCell ref="WFM81:WFN81"/>
    <mergeCell ref="WEU81:WEV81"/>
    <mergeCell ref="WEW81:WEX81"/>
    <mergeCell ref="WEY81:WEZ81"/>
    <mergeCell ref="WFA81:WFB81"/>
    <mergeCell ref="WFC81:WFD81"/>
    <mergeCell ref="WEK81:WEL81"/>
    <mergeCell ref="WEM81:WEN81"/>
    <mergeCell ref="WEO81:WEP81"/>
    <mergeCell ref="WEQ81:WER81"/>
    <mergeCell ref="WES81:WET81"/>
    <mergeCell ref="WEA81:WEB81"/>
    <mergeCell ref="WEC81:WED81"/>
    <mergeCell ref="WEE81:WEF81"/>
    <mergeCell ref="WEG81:WEH81"/>
    <mergeCell ref="WEI81:WEJ81"/>
    <mergeCell ref="WDQ81:WDR81"/>
    <mergeCell ref="WDS81:WDT81"/>
    <mergeCell ref="WDU81:WDV81"/>
    <mergeCell ref="WDW81:WDX81"/>
    <mergeCell ref="WDY81:WDZ81"/>
    <mergeCell ref="WDG81:WDH81"/>
    <mergeCell ref="WDI81:WDJ81"/>
    <mergeCell ref="WDK81:WDL81"/>
    <mergeCell ref="WDM81:WDN81"/>
    <mergeCell ref="WDO81:WDP81"/>
    <mergeCell ref="WCW81:WCX81"/>
    <mergeCell ref="WCY81:WCZ81"/>
    <mergeCell ref="WDA81:WDB81"/>
    <mergeCell ref="WDC81:WDD81"/>
    <mergeCell ref="WDE81:WDF81"/>
    <mergeCell ref="WCM81:WCN81"/>
    <mergeCell ref="WCO81:WCP81"/>
    <mergeCell ref="WCQ81:WCR81"/>
    <mergeCell ref="WCS81:WCT81"/>
    <mergeCell ref="WCU81:WCV81"/>
    <mergeCell ref="WCC81:WCD81"/>
    <mergeCell ref="WCE81:WCF81"/>
    <mergeCell ref="WCG81:WCH81"/>
    <mergeCell ref="WCI81:WCJ81"/>
    <mergeCell ref="WCK81:WCL81"/>
    <mergeCell ref="WBS81:WBT81"/>
    <mergeCell ref="WBU81:WBV81"/>
    <mergeCell ref="WBW81:WBX81"/>
    <mergeCell ref="WBY81:WBZ81"/>
    <mergeCell ref="WCA81:WCB81"/>
    <mergeCell ref="WBI81:WBJ81"/>
    <mergeCell ref="WBK81:WBL81"/>
    <mergeCell ref="WBM81:WBN81"/>
    <mergeCell ref="WBO81:WBP81"/>
    <mergeCell ref="WBQ81:WBR81"/>
    <mergeCell ref="WAY81:WAZ81"/>
    <mergeCell ref="WBA81:WBB81"/>
    <mergeCell ref="WBC81:WBD81"/>
    <mergeCell ref="WBE81:WBF81"/>
    <mergeCell ref="WBG81:WBH81"/>
    <mergeCell ref="WAO81:WAP81"/>
    <mergeCell ref="WAQ81:WAR81"/>
    <mergeCell ref="WAS81:WAT81"/>
    <mergeCell ref="WAU81:WAV81"/>
    <mergeCell ref="WAW81:WAX81"/>
    <mergeCell ref="WAE81:WAF81"/>
    <mergeCell ref="WAG81:WAH81"/>
    <mergeCell ref="WAI81:WAJ81"/>
    <mergeCell ref="WAK81:WAL81"/>
    <mergeCell ref="WAM81:WAN81"/>
    <mergeCell ref="VZU81:VZV81"/>
    <mergeCell ref="VZW81:VZX81"/>
    <mergeCell ref="VZY81:VZZ81"/>
    <mergeCell ref="WAA81:WAB81"/>
    <mergeCell ref="WAC81:WAD81"/>
    <mergeCell ref="VZK81:VZL81"/>
    <mergeCell ref="VZM81:VZN81"/>
    <mergeCell ref="VZO81:VZP81"/>
    <mergeCell ref="VZQ81:VZR81"/>
    <mergeCell ref="VZS81:VZT81"/>
    <mergeCell ref="VZA81:VZB81"/>
    <mergeCell ref="VZC81:VZD81"/>
    <mergeCell ref="VZE81:VZF81"/>
    <mergeCell ref="VZG81:VZH81"/>
    <mergeCell ref="VZI81:VZJ81"/>
    <mergeCell ref="VYQ81:VYR81"/>
    <mergeCell ref="VYS81:VYT81"/>
    <mergeCell ref="VYU81:VYV81"/>
    <mergeCell ref="VYW81:VYX81"/>
    <mergeCell ref="VYY81:VYZ81"/>
    <mergeCell ref="VYG81:VYH81"/>
    <mergeCell ref="VYI81:VYJ81"/>
    <mergeCell ref="VYK81:VYL81"/>
    <mergeCell ref="VYM81:VYN81"/>
    <mergeCell ref="VYO81:VYP81"/>
    <mergeCell ref="VXW81:VXX81"/>
    <mergeCell ref="VXY81:VXZ81"/>
    <mergeCell ref="VYA81:VYB81"/>
    <mergeCell ref="VYC81:VYD81"/>
    <mergeCell ref="VYE81:VYF81"/>
    <mergeCell ref="VXM81:VXN81"/>
    <mergeCell ref="VXO81:VXP81"/>
    <mergeCell ref="VXQ81:VXR81"/>
    <mergeCell ref="VXS81:VXT81"/>
    <mergeCell ref="VXU81:VXV81"/>
    <mergeCell ref="VXC81:VXD81"/>
    <mergeCell ref="VXE81:VXF81"/>
    <mergeCell ref="VXG81:VXH81"/>
    <mergeCell ref="VXI81:VXJ81"/>
    <mergeCell ref="VXK81:VXL81"/>
    <mergeCell ref="VWS81:VWT81"/>
    <mergeCell ref="VWU81:VWV81"/>
    <mergeCell ref="VWW81:VWX81"/>
    <mergeCell ref="VWY81:VWZ81"/>
    <mergeCell ref="VXA81:VXB81"/>
    <mergeCell ref="VWI81:VWJ81"/>
    <mergeCell ref="VWK81:VWL81"/>
    <mergeCell ref="VWM81:VWN81"/>
    <mergeCell ref="VWO81:VWP81"/>
    <mergeCell ref="VWQ81:VWR81"/>
    <mergeCell ref="VVY81:VVZ81"/>
    <mergeCell ref="VWA81:VWB81"/>
    <mergeCell ref="VWC81:VWD81"/>
    <mergeCell ref="VWE81:VWF81"/>
    <mergeCell ref="VWG81:VWH81"/>
    <mergeCell ref="VVO81:VVP81"/>
    <mergeCell ref="VVQ81:VVR81"/>
    <mergeCell ref="VVS81:VVT81"/>
    <mergeCell ref="VVU81:VVV81"/>
    <mergeCell ref="VVW81:VVX81"/>
    <mergeCell ref="VVE81:VVF81"/>
    <mergeCell ref="VVG81:VVH81"/>
    <mergeCell ref="VVI81:VVJ81"/>
    <mergeCell ref="VVK81:VVL81"/>
    <mergeCell ref="VVM81:VVN81"/>
    <mergeCell ref="VUU81:VUV81"/>
    <mergeCell ref="VUW81:VUX81"/>
    <mergeCell ref="VUY81:VUZ81"/>
    <mergeCell ref="VVA81:VVB81"/>
    <mergeCell ref="VVC81:VVD81"/>
    <mergeCell ref="VUK81:VUL81"/>
    <mergeCell ref="VUM81:VUN81"/>
    <mergeCell ref="VUO81:VUP81"/>
    <mergeCell ref="VUQ81:VUR81"/>
    <mergeCell ref="VUS81:VUT81"/>
    <mergeCell ref="VUA81:VUB81"/>
    <mergeCell ref="VUC81:VUD81"/>
    <mergeCell ref="VUE81:VUF81"/>
    <mergeCell ref="VUG81:VUH81"/>
    <mergeCell ref="VUI81:VUJ81"/>
    <mergeCell ref="VTQ81:VTR81"/>
    <mergeCell ref="VTS81:VTT81"/>
    <mergeCell ref="VTU81:VTV81"/>
    <mergeCell ref="VTW81:VTX81"/>
    <mergeCell ref="VTY81:VTZ81"/>
    <mergeCell ref="VTG81:VTH81"/>
    <mergeCell ref="VTI81:VTJ81"/>
    <mergeCell ref="VTK81:VTL81"/>
    <mergeCell ref="VTM81:VTN81"/>
    <mergeCell ref="VTO81:VTP81"/>
    <mergeCell ref="VSW81:VSX81"/>
    <mergeCell ref="VSY81:VSZ81"/>
    <mergeCell ref="VTA81:VTB81"/>
    <mergeCell ref="VTC81:VTD81"/>
    <mergeCell ref="VTE81:VTF81"/>
    <mergeCell ref="VSM81:VSN81"/>
    <mergeCell ref="VSO81:VSP81"/>
    <mergeCell ref="VSQ81:VSR81"/>
    <mergeCell ref="VSS81:VST81"/>
    <mergeCell ref="VSU81:VSV81"/>
    <mergeCell ref="VSC81:VSD81"/>
    <mergeCell ref="VSE81:VSF81"/>
    <mergeCell ref="VSG81:VSH81"/>
    <mergeCell ref="VSI81:VSJ81"/>
    <mergeCell ref="VSK81:VSL81"/>
    <mergeCell ref="VRS81:VRT81"/>
    <mergeCell ref="VRU81:VRV81"/>
    <mergeCell ref="VRW81:VRX81"/>
    <mergeCell ref="VRY81:VRZ81"/>
    <mergeCell ref="VSA81:VSB81"/>
    <mergeCell ref="VRI81:VRJ81"/>
    <mergeCell ref="VRK81:VRL81"/>
    <mergeCell ref="VRM81:VRN81"/>
    <mergeCell ref="VRO81:VRP81"/>
    <mergeCell ref="VRQ81:VRR81"/>
    <mergeCell ref="VQY81:VQZ81"/>
    <mergeCell ref="VRA81:VRB81"/>
    <mergeCell ref="VRC81:VRD81"/>
    <mergeCell ref="VRE81:VRF81"/>
    <mergeCell ref="VRG81:VRH81"/>
    <mergeCell ref="VQO81:VQP81"/>
    <mergeCell ref="VQQ81:VQR81"/>
    <mergeCell ref="VQS81:VQT81"/>
    <mergeCell ref="VQU81:VQV81"/>
    <mergeCell ref="VQW81:VQX81"/>
    <mergeCell ref="VQE81:VQF81"/>
    <mergeCell ref="VQG81:VQH81"/>
    <mergeCell ref="VQI81:VQJ81"/>
    <mergeCell ref="VQK81:VQL81"/>
    <mergeCell ref="VQM81:VQN81"/>
    <mergeCell ref="VPU81:VPV81"/>
    <mergeCell ref="VPW81:VPX81"/>
    <mergeCell ref="VPY81:VPZ81"/>
    <mergeCell ref="VQA81:VQB81"/>
    <mergeCell ref="VQC81:VQD81"/>
    <mergeCell ref="VPK81:VPL81"/>
    <mergeCell ref="VPM81:VPN81"/>
    <mergeCell ref="VPO81:VPP81"/>
    <mergeCell ref="VPQ81:VPR81"/>
    <mergeCell ref="VPS81:VPT81"/>
    <mergeCell ref="VPA81:VPB81"/>
    <mergeCell ref="VPC81:VPD81"/>
    <mergeCell ref="VPE81:VPF81"/>
    <mergeCell ref="VPG81:VPH81"/>
    <mergeCell ref="VPI81:VPJ81"/>
    <mergeCell ref="VOQ81:VOR81"/>
    <mergeCell ref="VOS81:VOT81"/>
    <mergeCell ref="VOU81:VOV81"/>
    <mergeCell ref="VOW81:VOX81"/>
    <mergeCell ref="VOY81:VOZ81"/>
    <mergeCell ref="VOG81:VOH81"/>
    <mergeCell ref="VOI81:VOJ81"/>
    <mergeCell ref="VOK81:VOL81"/>
    <mergeCell ref="VOM81:VON81"/>
    <mergeCell ref="VOO81:VOP81"/>
    <mergeCell ref="VNW81:VNX81"/>
    <mergeCell ref="VNY81:VNZ81"/>
    <mergeCell ref="VOA81:VOB81"/>
    <mergeCell ref="VOC81:VOD81"/>
    <mergeCell ref="VOE81:VOF81"/>
    <mergeCell ref="VNM81:VNN81"/>
    <mergeCell ref="VNO81:VNP81"/>
    <mergeCell ref="VNQ81:VNR81"/>
    <mergeCell ref="VNS81:VNT81"/>
    <mergeCell ref="VNU81:VNV81"/>
    <mergeCell ref="VNC81:VND81"/>
    <mergeCell ref="VNE81:VNF81"/>
    <mergeCell ref="VNG81:VNH81"/>
    <mergeCell ref="VNI81:VNJ81"/>
    <mergeCell ref="VNK81:VNL81"/>
    <mergeCell ref="VMS81:VMT81"/>
    <mergeCell ref="VMU81:VMV81"/>
    <mergeCell ref="VMW81:VMX81"/>
    <mergeCell ref="VMY81:VMZ81"/>
    <mergeCell ref="VNA81:VNB81"/>
    <mergeCell ref="VMI81:VMJ81"/>
    <mergeCell ref="VMK81:VML81"/>
    <mergeCell ref="VMM81:VMN81"/>
    <mergeCell ref="VMO81:VMP81"/>
    <mergeCell ref="VMQ81:VMR81"/>
    <mergeCell ref="VLY81:VLZ81"/>
    <mergeCell ref="VMA81:VMB81"/>
    <mergeCell ref="VMC81:VMD81"/>
    <mergeCell ref="VME81:VMF81"/>
    <mergeCell ref="VMG81:VMH81"/>
    <mergeCell ref="VLO81:VLP81"/>
    <mergeCell ref="VLQ81:VLR81"/>
    <mergeCell ref="VLS81:VLT81"/>
    <mergeCell ref="VLU81:VLV81"/>
    <mergeCell ref="VLW81:VLX81"/>
    <mergeCell ref="VLE81:VLF81"/>
    <mergeCell ref="VLG81:VLH81"/>
    <mergeCell ref="VLI81:VLJ81"/>
    <mergeCell ref="VLK81:VLL81"/>
    <mergeCell ref="VLM81:VLN81"/>
    <mergeCell ref="VKU81:VKV81"/>
    <mergeCell ref="VKW81:VKX81"/>
    <mergeCell ref="VKY81:VKZ81"/>
    <mergeCell ref="VLA81:VLB81"/>
    <mergeCell ref="VLC81:VLD81"/>
    <mergeCell ref="VKK81:VKL81"/>
    <mergeCell ref="VKM81:VKN81"/>
    <mergeCell ref="VKO81:VKP81"/>
    <mergeCell ref="VKQ81:VKR81"/>
    <mergeCell ref="VKS81:VKT81"/>
    <mergeCell ref="VKA81:VKB81"/>
    <mergeCell ref="VKC81:VKD81"/>
    <mergeCell ref="VKE81:VKF81"/>
    <mergeCell ref="VKG81:VKH81"/>
    <mergeCell ref="VKI81:VKJ81"/>
    <mergeCell ref="VJQ81:VJR81"/>
    <mergeCell ref="VJS81:VJT81"/>
    <mergeCell ref="VJU81:VJV81"/>
    <mergeCell ref="VJW81:VJX81"/>
    <mergeCell ref="VJY81:VJZ81"/>
    <mergeCell ref="VJG81:VJH81"/>
    <mergeCell ref="VJI81:VJJ81"/>
    <mergeCell ref="VJK81:VJL81"/>
    <mergeCell ref="VJM81:VJN81"/>
    <mergeCell ref="VJO81:VJP81"/>
    <mergeCell ref="VIW81:VIX81"/>
    <mergeCell ref="VIY81:VIZ81"/>
    <mergeCell ref="VJA81:VJB81"/>
    <mergeCell ref="VJC81:VJD81"/>
    <mergeCell ref="VJE81:VJF81"/>
    <mergeCell ref="VIM81:VIN81"/>
    <mergeCell ref="VIO81:VIP81"/>
    <mergeCell ref="VIQ81:VIR81"/>
    <mergeCell ref="VIS81:VIT81"/>
    <mergeCell ref="VIU81:VIV81"/>
    <mergeCell ref="VIC81:VID81"/>
    <mergeCell ref="VIE81:VIF81"/>
    <mergeCell ref="VIG81:VIH81"/>
    <mergeCell ref="VII81:VIJ81"/>
    <mergeCell ref="VIK81:VIL81"/>
    <mergeCell ref="VHS81:VHT81"/>
    <mergeCell ref="VHU81:VHV81"/>
    <mergeCell ref="VHW81:VHX81"/>
    <mergeCell ref="VHY81:VHZ81"/>
    <mergeCell ref="VIA81:VIB81"/>
    <mergeCell ref="VHI81:VHJ81"/>
    <mergeCell ref="VHK81:VHL81"/>
    <mergeCell ref="VHM81:VHN81"/>
    <mergeCell ref="VHO81:VHP81"/>
    <mergeCell ref="VHQ81:VHR81"/>
    <mergeCell ref="VGY81:VGZ81"/>
    <mergeCell ref="VHA81:VHB81"/>
    <mergeCell ref="VHC81:VHD81"/>
    <mergeCell ref="VHE81:VHF81"/>
    <mergeCell ref="VHG81:VHH81"/>
    <mergeCell ref="VGO81:VGP81"/>
    <mergeCell ref="VGQ81:VGR81"/>
    <mergeCell ref="VGS81:VGT81"/>
    <mergeCell ref="VGU81:VGV81"/>
    <mergeCell ref="VGW81:VGX81"/>
    <mergeCell ref="VGE81:VGF81"/>
    <mergeCell ref="VGG81:VGH81"/>
    <mergeCell ref="VGI81:VGJ81"/>
    <mergeCell ref="VGK81:VGL81"/>
    <mergeCell ref="VGM81:VGN81"/>
    <mergeCell ref="VFU81:VFV81"/>
    <mergeCell ref="VFW81:VFX81"/>
    <mergeCell ref="VFY81:VFZ81"/>
    <mergeCell ref="VGA81:VGB81"/>
    <mergeCell ref="VGC81:VGD81"/>
    <mergeCell ref="VFK81:VFL81"/>
    <mergeCell ref="VFM81:VFN81"/>
    <mergeCell ref="VFO81:VFP81"/>
    <mergeCell ref="VFQ81:VFR81"/>
    <mergeCell ref="VFS81:VFT81"/>
    <mergeCell ref="VFA81:VFB81"/>
    <mergeCell ref="VFC81:VFD81"/>
    <mergeCell ref="VFE81:VFF81"/>
    <mergeCell ref="VFG81:VFH81"/>
    <mergeCell ref="VFI81:VFJ81"/>
    <mergeCell ref="VEQ81:VER81"/>
    <mergeCell ref="VES81:VET81"/>
    <mergeCell ref="VEU81:VEV81"/>
    <mergeCell ref="VEW81:VEX81"/>
    <mergeCell ref="VEY81:VEZ81"/>
    <mergeCell ref="VEG81:VEH81"/>
    <mergeCell ref="VEI81:VEJ81"/>
    <mergeCell ref="VEK81:VEL81"/>
    <mergeCell ref="VEM81:VEN81"/>
    <mergeCell ref="VEO81:VEP81"/>
    <mergeCell ref="VDW81:VDX81"/>
    <mergeCell ref="VDY81:VDZ81"/>
    <mergeCell ref="VEA81:VEB81"/>
    <mergeCell ref="VEC81:VED81"/>
    <mergeCell ref="VEE81:VEF81"/>
    <mergeCell ref="VDM81:VDN81"/>
    <mergeCell ref="VDO81:VDP81"/>
    <mergeCell ref="VDQ81:VDR81"/>
    <mergeCell ref="VDS81:VDT81"/>
    <mergeCell ref="VDU81:VDV81"/>
    <mergeCell ref="VDC81:VDD81"/>
    <mergeCell ref="VDE81:VDF81"/>
    <mergeCell ref="VDG81:VDH81"/>
    <mergeCell ref="VDI81:VDJ81"/>
    <mergeCell ref="VDK81:VDL81"/>
    <mergeCell ref="VCS81:VCT81"/>
    <mergeCell ref="VCU81:VCV81"/>
    <mergeCell ref="VCW81:VCX81"/>
    <mergeCell ref="VCY81:VCZ81"/>
    <mergeCell ref="VDA81:VDB81"/>
    <mergeCell ref="VCI81:VCJ81"/>
    <mergeCell ref="VCK81:VCL81"/>
    <mergeCell ref="VCM81:VCN81"/>
    <mergeCell ref="VCO81:VCP81"/>
    <mergeCell ref="VCQ81:VCR81"/>
    <mergeCell ref="VBY81:VBZ81"/>
    <mergeCell ref="VCA81:VCB81"/>
    <mergeCell ref="VCC81:VCD81"/>
    <mergeCell ref="VCE81:VCF81"/>
    <mergeCell ref="VCG81:VCH81"/>
    <mergeCell ref="VBO81:VBP81"/>
    <mergeCell ref="VBQ81:VBR81"/>
    <mergeCell ref="VBS81:VBT81"/>
    <mergeCell ref="VBU81:VBV81"/>
    <mergeCell ref="VBW81:VBX81"/>
    <mergeCell ref="VBE81:VBF81"/>
    <mergeCell ref="VBG81:VBH81"/>
    <mergeCell ref="VBI81:VBJ81"/>
    <mergeCell ref="VBK81:VBL81"/>
    <mergeCell ref="VBM81:VBN81"/>
    <mergeCell ref="VAU81:VAV81"/>
    <mergeCell ref="VAW81:VAX81"/>
    <mergeCell ref="VAY81:VAZ81"/>
    <mergeCell ref="VBA81:VBB81"/>
    <mergeCell ref="VBC81:VBD81"/>
    <mergeCell ref="VAK81:VAL81"/>
    <mergeCell ref="VAM81:VAN81"/>
    <mergeCell ref="VAO81:VAP81"/>
    <mergeCell ref="VAQ81:VAR81"/>
    <mergeCell ref="VAS81:VAT81"/>
    <mergeCell ref="VAA81:VAB81"/>
    <mergeCell ref="VAC81:VAD81"/>
    <mergeCell ref="VAE81:VAF81"/>
    <mergeCell ref="VAG81:VAH81"/>
    <mergeCell ref="VAI81:VAJ81"/>
    <mergeCell ref="UZQ81:UZR81"/>
    <mergeCell ref="UZS81:UZT81"/>
    <mergeCell ref="UZU81:UZV81"/>
    <mergeCell ref="UZW81:UZX81"/>
    <mergeCell ref="UZY81:UZZ81"/>
    <mergeCell ref="UZG81:UZH81"/>
    <mergeCell ref="UZI81:UZJ81"/>
    <mergeCell ref="UZK81:UZL81"/>
    <mergeCell ref="UZM81:UZN81"/>
    <mergeCell ref="UZO81:UZP81"/>
    <mergeCell ref="UYW81:UYX81"/>
    <mergeCell ref="UYY81:UYZ81"/>
    <mergeCell ref="UZA81:UZB81"/>
    <mergeCell ref="UZC81:UZD81"/>
    <mergeCell ref="UZE81:UZF81"/>
    <mergeCell ref="UYM81:UYN81"/>
    <mergeCell ref="UYO81:UYP81"/>
    <mergeCell ref="UYQ81:UYR81"/>
    <mergeCell ref="UYS81:UYT81"/>
    <mergeCell ref="UYU81:UYV81"/>
    <mergeCell ref="UYC81:UYD81"/>
    <mergeCell ref="UYE81:UYF81"/>
    <mergeCell ref="UYG81:UYH81"/>
    <mergeCell ref="UYI81:UYJ81"/>
    <mergeCell ref="UYK81:UYL81"/>
    <mergeCell ref="UXS81:UXT81"/>
    <mergeCell ref="UXU81:UXV81"/>
    <mergeCell ref="UXW81:UXX81"/>
    <mergeCell ref="UXY81:UXZ81"/>
    <mergeCell ref="UYA81:UYB81"/>
    <mergeCell ref="UXI81:UXJ81"/>
    <mergeCell ref="UXK81:UXL81"/>
    <mergeCell ref="UXM81:UXN81"/>
    <mergeCell ref="UXO81:UXP81"/>
    <mergeCell ref="UXQ81:UXR81"/>
    <mergeCell ref="UWY81:UWZ81"/>
    <mergeCell ref="UXA81:UXB81"/>
    <mergeCell ref="UXC81:UXD81"/>
    <mergeCell ref="UXE81:UXF81"/>
    <mergeCell ref="UXG81:UXH81"/>
    <mergeCell ref="UWO81:UWP81"/>
    <mergeCell ref="UWQ81:UWR81"/>
    <mergeCell ref="UWS81:UWT81"/>
    <mergeCell ref="UWU81:UWV81"/>
    <mergeCell ref="UWW81:UWX81"/>
    <mergeCell ref="UWE81:UWF81"/>
    <mergeCell ref="UWG81:UWH81"/>
    <mergeCell ref="UWI81:UWJ81"/>
    <mergeCell ref="UWK81:UWL81"/>
    <mergeCell ref="UWM81:UWN81"/>
    <mergeCell ref="UVU81:UVV81"/>
    <mergeCell ref="UVW81:UVX81"/>
    <mergeCell ref="UVY81:UVZ81"/>
    <mergeCell ref="UWA81:UWB81"/>
    <mergeCell ref="UWC81:UWD81"/>
    <mergeCell ref="UVK81:UVL81"/>
    <mergeCell ref="UVM81:UVN81"/>
    <mergeCell ref="UVO81:UVP81"/>
    <mergeCell ref="UVQ81:UVR81"/>
    <mergeCell ref="UVS81:UVT81"/>
    <mergeCell ref="UVA81:UVB81"/>
    <mergeCell ref="UVC81:UVD81"/>
    <mergeCell ref="UVE81:UVF81"/>
    <mergeCell ref="UVG81:UVH81"/>
    <mergeCell ref="UVI81:UVJ81"/>
    <mergeCell ref="UUQ81:UUR81"/>
    <mergeCell ref="UUS81:UUT81"/>
    <mergeCell ref="UUU81:UUV81"/>
    <mergeCell ref="UUW81:UUX81"/>
    <mergeCell ref="UUY81:UUZ81"/>
    <mergeCell ref="UUG81:UUH81"/>
    <mergeCell ref="UUI81:UUJ81"/>
    <mergeCell ref="UUK81:UUL81"/>
    <mergeCell ref="UUM81:UUN81"/>
    <mergeCell ref="UUO81:UUP81"/>
    <mergeCell ref="UTW81:UTX81"/>
    <mergeCell ref="UTY81:UTZ81"/>
    <mergeCell ref="UUA81:UUB81"/>
    <mergeCell ref="UUC81:UUD81"/>
    <mergeCell ref="UUE81:UUF81"/>
    <mergeCell ref="UTM81:UTN81"/>
    <mergeCell ref="UTO81:UTP81"/>
    <mergeCell ref="UTQ81:UTR81"/>
    <mergeCell ref="UTS81:UTT81"/>
    <mergeCell ref="UTU81:UTV81"/>
    <mergeCell ref="UTC81:UTD81"/>
    <mergeCell ref="UTE81:UTF81"/>
    <mergeCell ref="UTG81:UTH81"/>
    <mergeCell ref="UTI81:UTJ81"/>
    <mergeCell ref="UTK81:UTL81"/>
    <mergeCell ref="USS81:UST81"/>
    <mergeCell ref="USU81:USV81"/>
    <mergeCell ref="USW81:USX81"/>
    <mergeCell ref="USY81:USZ81"/>
    <mergeCell ref="UTA81:UTB81"/>
    <mergeCell ref="USI81:USJ81"/>
    <mergeCell ref="USK81:USL81"/>
    <mergeCell ref="USM81:USN81"/>
    <mergeCell ref="USO81:USP81"/>
    <mergeCell ref="USQ81:USR81"/>
    <mergeCell ref="URY81:URZ81"/>
    <mergeCell ref="USA81:USB81"/>
    <mergeCell ref="USC81:USD81"/>
    <mergeCell ref="USE81:USF81"/>
    <mergeCell ref="USG81:USH81"/>
    <mergeCell ref="URO81:URP81"/>
    <mergeCell ref="URQ81:URR81"/>
    <mergeCell ref="URS81:URT81"/>
    <mergeCell ref="URU81:URV81"/>
    <mergeCell ref="URW81:URX81"/>
    <mergeCell ref="URE81:URF81"/>
    <mergeCell ref="URG81:URH81"/>
    <mergeCell ref="URI81:URJ81"/>
    <mergeCell ref="URK81:URL81"/>
    <mergeCell ref="URM81:URN81"/>
    <mergeCell ref="UQU81:UQV81"/>
    <mergeCell ref="UQW81:UQX81"/>
    <mergeCell ref="UQY81:UQZ81"/>
    <mergeCell ref="URA81:URB81"/>
    <mergeCell ref="URC81:URD81"/>
    <mergeCell ref="UQK81:UQL81"/>
    <mergeCell ref="UQM81:UQN81"/>
    <mergeCell ref="UQO81:UQP81"/>
    <mergeCell ref="UQQ81:UQR81"/>
    <mergeCell ref="UQS81:UQT81"/>
    <mergeCell ref="UQA81:UQB81"/>
    <mergeCell ref="UQC81:UQD81"/>
    <mergeCell ref="UQE81:UQF81"/>
    <mergeCell ref="UQG81:UQH81"/>
    <mergeCell ref="UQI81:UQJ81"/>
    <mergeCell ref="UPQ81:UPR81"/>
    <mergeCell ref="UPS81:UPT81"/>
    <mergeCell ref="UPU81:UPV81"/>
    <mergeCell ref="UPW81:UPX81"/>
    <mergeCell ref="UPY81:UPZ81"/>
    <mergeCell ref="UPG81:UPH81"/>
    <mergeCell ref="UPI81:UPJ81"/>
    <mergeCell ref="UPK81:UPL81"/>
    <mergeCell ref="UPM81:UPN81"/>
    <mergeCell ref="UPO81:UPP81"/>
    <mergeCell ref="UOW81:UOX81"/>
    <mergeCell ref="UOY81:UOZ81"/>
    <mergeCell ref="UPA81:UPB81"/>
    <mergeCell ref="UPC81:UPD81"/>
    <mergeCell ref="UPE81:UPF81"/>
    <mergeCell ref="UOM81:UON81"/>
    <mergeCell ref="UOO81:UOP81"/>
    <mergeCell ref="UOQ81:UOR81"/>
    <mergeCell ref="UOS81:UOT81"/>
    <mergeCell ref="UOU81:UOV81"/>
    <mergeCell ref="UOC81:UOD81"/>
    <mergeCell ref="UOE81:UOF81"/>
    <mergeCell ref="UOG81:UOH81"/>
    <mergeCell ref="UOI81:UOJ81"/>
    <mergeCell ref="UOK81:UOL81"/>
    <mergeCell ref="UNS81:UNT81"/>
    <mergeCell ref="UNU81:UNV81"/>
    <mergeCell ref="UNW81:UNX81"/>
    <mergeCell ref="UNY81:UNZ81"/>
    <mergeCell ref="UOA81:UOB81"/>
    <mergeCell ref="UNI81:UNJ81"/>
    <mergeCell ref="UNK81:UNL81"/>
    <mergeCell ref="UNM81:UNN81"/>
    <mergeCell ref="UNO81:UNP81"/>
    <mergeCell ref="UNQ81:UNR81"/>
    <mergeCell ref="UMY81:UMZ81"/>
    <mergeCell ref="UNA81:UNB81"/>
    <mergeCell ref="UNC81:UND81"/>
    <mergeCell ref="UNE81:UNF81"/>
    <mergeCell ref="UNG81:UNH81"/>
    <mergeCell ref="UMO81:UMP81"/>
    <mergeCell ref="UMQ81:UMR81"/>
    <mergeCell ref="UMS81:UMT81"/>
    <mergeCell ref="UMU81:UMV81"/>
    <mergeCell ref="UMW81:UMX81"/>
    <mergeCell ref="UME81:UMF81"/>
    <mergeCell ref="UMG81:UMH81"/>
    <mergeCell ref="UMI81:UMJ81"/>
    <mergeCell ref="UMK81:UML81"/>
    <mergeCell ref="UMM81:UMN81"/>
    <mergeCell ref="ULU81:ULV81"/>
    <mergeCell ref="ULW81:ULX81"/>
    <mergeCell ref="ULY81:ULZ81"/>
    <mergeCell ref="UMA81:UMB81"/>
    <mergeCell ref="UMC81:UMD81"/>
    <mergeCell ref="ULK81:ULL81"/>
    <mergeCell ref="ULM81:ULN81"/>
    <mergeCell ref="ULO81:ULP81"/>
    <mergeCell ref="ULQ81:ULR81"/>
    <mergeCell ref="ULS81:ULT81"/>
    <mergeCell ref="ULA81:ULB81"/>
    <mergeCell ref="ULC81:ULD81"/>
    <mergeCell ref="ULE81:ULF81"/>
    <mergeCell ref="ULG81:ULH81"/>
    <mergeCell ref="ULI81:ULJ81"/>
    <mergeCell ref="UKQ81:UKR81"/>
    <mergeCell ref="UKS81:UKT81"/>
    <mergeCell ref="UKU81:UKV81"/>
    <mergeCell ref="UKW81:UKX81"/>
    <mergeCell ref="UKY81:UKZ81"/>
    <mergeCell ref="UKG81:UKH81"/>
    <mergeCell ref="UKI81:UKJ81"/>
    <mergeCell ref="UKK81:UKL81"/>
    <mergeCell ref="UKM81:UKN81"/>
    <mergeCell ref="UKO81:UKP81"/>
    <mergeCell ref="UJW81:UJX81"/>
    <mergeCell ref="UJY81:UJZ81"/>
    <mergeCell ref="UKA81:UKB81"/>
    <mergeCell ref="UKC81:UKD81"/>
    <mergeCell ref="UKE81:UKF81"/>
    <mergeCell ref="UJM81:UJN81"/>
    <mergeCell ref="UJO81:UJP81"/>
    <mergeCell ref="UJQ81:UJR81"/>
    <mergeCell ref="UJS81:UJT81"/>
    <mergeCell ref="UJU81:UJV81"/>
    <mergeCell ref="UJC81:UJD81"/>
    <mergeCell ref="UJE81:UJF81"/>
    <mergeCell ref="UJG81:UJH81"/>
    <mergeCell ref="UJI81:UJJ81"/>
    <mergeCell ref="UJK81:UJL81"/>
    <mergeCell ref="UIS81:UIT81"/>
    <mergeCell ref="UIU81:UIV81"/>
    <mergeCell ref="UIW81:UIX81"/>
    <mergeCell ref="UIY81:UIZ81"/>
    <mergeCell ref="UJA81:UJB81"/>
    <mergeCell ref="UII81:UIJ81"/>
    <mergeCell ref="UIK81:UIL81"/>
    <mergeCell ref="UIM81:UIN81"/>
    <mergeCell ref="UIO81:UIP81"/>
    <mergeCell ref="UIQ81:UIR81"/>
    <mergeCell ref="UHY81:UHZ81"/>
    <mergeCell ref="UIA81:UIB81"/>
    <mergeCell ref="UIC81:UID81"/>
    <mergeCell ref="UIE81:UIF81"/>
    <mergeCell ref="UIG81:UIH81"/>
    <mergeCell ref="UHO81:UHP81"/>
    <mergeCell ref="UHQ81:UHR81"/>
    <mergeCell ref="UHS81:UHT81"/>
    <mergeCell ref="UHU81:UHV81"/>
    <mergeCell ref="UHW81:UHX81"/>
    <mergeCell ref="UHE81:UHF81"/>
    <mergeCell ref="UHG81:UHH81"/>
    <mergeCell ref="UHI81:UHJ81"/>
    <mergeCell ref="UHK81:UHL81"/>
    <mergeCell ref="UHM81:UHN81"/>
    <mergeCell ref="UGU81:UGV81"/>
    <mergeCell ref="UGW81:UGX81"/>
    <mergeCell ref="UGY81:UGZ81"/>
    <mergeCell ref="UHA81:UHB81"/>
    <mergeCell ref="UHC81:UHD81"/>
    <mergeCell ref="UGK81:UGL81"/>
    <mergeCell ref="UGM81:UGN81"/>
    <mergeCell ref="UGO81:UGP81"/>
    <mergeCell ref="UGQ81:UGR81"/>
    <mergeCell ref="UGS81:UGT81"/>
    <mergeCell ref="UGA81:UGB81"/>
    <mergeCell ref="UGC81:UGD81"/>
    <mergeCell ref="UGE81:UGF81"/>
    <mergeCell ref="UGG81:UGH81"/>
    <mergeCell ref="UGI81:UGJ81"/>
    <mergeCell ref="UFQ81:UFR81"/>
    <mergeCell ref="UFS81:UFT81"/>
    <mergeCell ref="UFU81:UFV81"/>
    <mergeCell ref="UFW81:UFX81"/>
    <mergeCell ref="UFY81:UFZ81"/>
    <mergeCell ref="UFG81:UFH81"/>
    <mergeCell ref="UFI81:UFJ81"/>
    <mergeCell ref="UFK81:UFL81"/>
    <mergeCell ref="UFM81:UFN81"/>
    <mergeCell ref="UFO81:UFP81"/>
    <mergeCell ref="UEW81:UEX81"/>
    <mergeCell ref="UEY81:UEZ81"/>
    <mergeCell ref="UFA81:UFB81"/>
    <mergeCell ref="UFC81:UFD81"/>
    <mergeCell ref="UFE81:UFF81"/>
    <mergeCell ref="UEM81:UEN81"/>
    <mergeCell ref="UEO81:UEP81"/>
    <mergeCell ref="UEQ81:UER81"/>
    <mergeCell ref="UES81:UET81"/>
    <mergeCell ref="UEU81:UEV81"/>
    <mergeCell ref="UEC81:UED81"/>
    <mergeCell ref="UEE81:UEF81"/>
    <mergeCell ref="UEG81:UEH81"/>
    <mergeCell ref="UEI81:UEJ81"/>
    <mergeCell ref="UEK81:UEL81"/>
    <mergeCell ref="UDS81:UDT81"/>
    <mergeCell ref="UDU81:UDV81"/>
    <mergeCell ref="UDW81:UDX81"/>
    <mergeCell ref="UDY81:UDZ81"/>
    <mergeCell ref="UEA81:UEB81"/>
    <mergeCell ref="UDI81:UDJ81"/>
    <mergeCell ref="UDK81:UDL81"/>
    <mergeCell ref="UDM81:UDN81"/>
    <mergeCell ref="UDO81:UDP81"/>
    <mergeCell ref="UDQ81:UDR81"/>
    <mergeCell ref="UCY81:UCZ81"/>
    <mergeCell ref="UDA81:UDB81"/>
    <mergeCell ref="UDC81:UDD81"/>
    <mergeCell ref="UDE81:UDF81"/>
    <mergeCell ref="UDG81:UDH81"/>
    <mergeCell ref="UCO81:UCP81"/>
    <mergeCell ref="UCQ81:UCR81"/>
    <mergeCell ref="UCS81:UCT81"/>
    <mergeCell ref="UCU81:UCV81"/>
    <mergeCell ref="UCW81:UCX81"/>
    <mergeCell ref="UCE81:UCF81"/>
    <mergeCell ref="UCG81:UCH81"/>
    <mergeCell ref="UCI81:UCJ81"/>
    <mergeCell ref="UCK81:UCL81"/>
    <mergeCell ref="UCM81:UCN81"/>
    <mergeCell ref="UBU81:UBV81"/>
    <mergeCell ref="UBW81:UBX81"/>
    <mergeCell ref="UBY81:UBZ81"/>
    <mergeCell ref="UCA81:UCB81"/>
    <mergeCell ref="UCC81:UCD81"/>
    <mergeCell ref="UBK81:UBL81"/>
    <mergeCell ref="UBM81:UBN81"/>
    <mergeCell ref="UBO81:UBP81"/>
    <mergeCell ref="UBQ81:UBR81"/>
    <mergeCell ref="UBS81:UBT81"/>
    <mergeCell ref="UBA81:UBB81"/>
    <mergeCell ref="UBC81:UBD81"/>
    <mergeCell ref="UBE81:UBF81"/>
    <mergeCell ref="UBG81:UBH81"/>
    <mergeCell ref="UBI81:UBJ81"/>
    <mergeCell ref="UAQ81:UAR81"/>
    <mergeCell ref="UAS81:UAT81"/>
    <mergeCell ref="UAU81:UAV81"/>
    <mergeCell ref="UAW81:UAX81"/>
    <mergeCell ref="UAY81:UAZ81"/>
    <mergeCell ref="UAG81:UAH81"/>
    <mergeCell ref="UAI81:UAJ81"/>
    <mergeCell ref="UAK81:UAL81"/>
    <mergeCell ref="UAM81:UAN81"/>
    <mergeCell ref="UAO81:UAP81"/>
    <mergeCell ref="TZW81:TZX81"/>
    <mergeCell ref="TZY81:TZZ81"/>
    <mergeCell ref="UAA81:UAB81"/>
    <mergeCell ref="UAC81:UAD81"/>
    <mergeCell ref="UAE81:UAF81"/>
    <mergeCell ref="TZM81:TZN81"/>
    <mergeCell ref="TZO81:TZP81"/>
    <mergeCell ref="TZQ81:TZR81"/>
    <mergeCell ref="TZS81:TZT81"/>
    <mergeCell ref="TZU81:TZV81"/>
    <mergeCell ref="TZC81:TZD81"/>
    <mergeCell ref="TZE81:TZF81"/>
    <mergeCell ref="TZG81:TZH81"/>
    <mergeCell ref="TZI81:TZJ81"/>
    <mergeCell ref="TZK81:TZL81"/>
    <mergeCell ref="TYS81:TYT81"/>
    <mergeCell ref="TYU81:TYV81"/>
    <mergeCell ref="TYW81:TYX81"/>
    <mergeCell ref="TYY81:TYZ81"/>
    <mergeCell ref="TZA81:TZB81"/>
    <mergeCell ref="TYI81:TYJ81"/>
    <mergeCell ref="TYK81:TYL81"/>
    <mergeCell ref="TYM81:TYN81"/>
    <mergeCell ref="TYO81:TYP81"/>
    <mergeCell ref="TYQ81:TYR81"/>
    <mergeCell ref="TXY81:TXZ81"/>
    <mergeCell ref="TYA81:TYB81"/>
    <mergeCell ref="TYC81:TYD81"/>
    <mergeCell ref="TYE81:TYF81"/>
    <mergeCell ref="TYG81:TYH81"/>
    <mergeCell ref="TXO81:TXP81"/>
    <mergeCell ref="TXQ81:TXR81"/>
    <mergeCell ref="TXS81:TXT81"/>
    <mergeCell ref="TXU81:TXV81"/>
    <mergeCell ref="TXW81:TXX81"/>
    <mergeCell ref="TXE81:TXF81"/>
    <mergeCell ref="TXG81:TXH81"/>
    <mergeCell ref="TXI81:TXJ81"/>
    <mergeCell ref="TXK81:TXL81"/>
    <mergeCell ref="TXM81:TXN81"/>
    <mergeCell ref="TWU81:TWV81"/>
    <mergeCell ref="TWW81:TWX81"/>
    <mergeCell ref="TWY81:TWZ81"/>
    <mergeCell ref="TXA81:TXB81"/>
    <mergeCell ref="TXC81:TXD81"/>
    <mergeCell ref="TWK81:TWL81"/>
    <mergeCell ref="TWM81:TWN81"/>
    <mergeCell ref="TWO81:TWP81"/>
    <mergeCell ref="TWQ81:TWR81"/>
    <mergeCell ref="TWS81:TWT81"/>
    <mergeCell ref="TWA81:TWB81"/>
    <mergeCell ref="TWC81:TWD81"/>
    <mergeCell ref="TWE81:TWF81"/>
    <mergeCell ref="TWG81:TWH81"/>
    <mergeCell ref="TWI81:TWJ81"/>
    <mergeCell ref="TVQ81:TVR81"/>
    <mergeCell ref="TVS81:TVT81"/>
    <mergeCell ref="TVU81:TVV81"/>
    <mergeCell ref="TVW81:TVX81"/>
    <mergeCell ref="TVY81:TVZ81"/>
    <mergeCell ref="TVG81:TVH81"/>
    <mergeCell ref="TVI81:TVJ81"/>
    <mergeCell ref="TVK81:TVL81"/>
    <mergeCell ref="TVM81:TVN81"/>
    <mergeCell ref="TVO81:TVP81"/>
    <mergeCell ref="TUW81:TUX81"/>
    <mergeCell ref="TUY81:TUZ81"/>
    <mergeCell ref="TVA81:TVB81"/>
    <mergeCell ref="TVC81:TVD81"/>
    <mergeCell ref="TVE81:TVF81"/>
    <mergeCell ref="TUM81:TUN81"/>
    <mergeCell ref="TUO81:TUP81"/>
    <mergeCell ref="TUQ81:TUR81"/>
    <mergeCell ref="TUS81:TUT81"/>
    <mergeCell ref="TUU81:TUV81"/>
    <mergeCell ref="TUC81:TUD81"/>
    <mergeCell ref="TUE81:TUF81"/>
    <mergeCell ref="TUG81:TUH81"/>
    <mergeCell ref="TUI81:TUJ81"/>
    <mergeCell ref="TUK81:TUL81"/>
    <mergeCell ref="TTS81:TTT81"/>
    <mergeCell ref="TTU81:TTV81"/>
    <mergeCell ref="TTW81:TTX81"/>
    <mergeCell ref="TTY81:TTZ81"/>
    <mergeCell ref="TUA81:TUB81"/>
    <mergeCell ref="TTI81:TTJ81"/>
    <mergeCell ref="TTK81:TTL81"/>
    <mergeCell ref="TTM81:TTN81"/>
    <mergeCell ref="TTO81:TTP81"/>
    <mergeCell ref="TTQ81:TTR81"/>
    <mergeCell ref="TSY81:TSZ81"/>
    <mergeCell ref="TTA81:TTB81"/>
    <mergeCell ref="TTC81:TTD81"/>
    <mergeCell ref="TTE81:TTF81"/>
    <mergeCell ref="TTG81:TTH81"/>
    <mergeCell ref="TSO81:TSP81"/>
    <mergeCell ref="TSQ81:TSR81"/>
    <mergeCell ref="TSS81:TST81"/>
    <mergeCell ref="TSU81:TSV81"/>
    <mergeCell ref="TSW81:TSX81"/>
    <mergeCell ref="TSE81:TSF81"/>
    <mergeCell ref="TSG81:TSH81"/>
    <mergeCell ref="TSI81:TSJ81"/>
    <mergeCell ref="TSK81:TSL81"/>
    <mergeCell ref="TSM81:TSN81"/>
    <mergeCell ref="TRU81:TRV81"/>
    <mergeCell ref="TRW81:TRX81"/>
    <mergeCell ref="TRY81:TRZ81"/>
    <mergeCell ref="TSA81:TSB81"/>
    <mergeCell ref="TSC81:TSD81"/>
    <mergeCell ref="TRK81:TRL81"/>
    <mergeCell ref="TRM81:TRN81"/>
    <mergeCell ref="TRO81:TRP81"/>
    <mergeCell ref="TRQ81:TRR81"/>
    <mergeCell ref="TRS81:TRT81"/>
    <mergeCell ref="TRA81:TRB81"/>
    <mergeCell ref="TRC81:TRD81"/>
    <mergeCell ref="TRE81:TRF81"/>
    <mergeCell ref="TRG81:TRH81"/>
    <mergeCell ref="TRI81:TRJ81"/>
    <mergeCell ref="TQQ81:TQR81"/>
    <mergeCell ref="TQS81:TQT81"/>
    <mergeCell ref="TQU81:TQV81"/>
    <mergeCell ref="TQW81:TQX81"/>
    <mergeCell ref="TQY81:TQZ81"/>
    <mergeCell ref="TQG81:TQH81"/>
    <mergeCell ref="TQI81:TQJ81"/>
    <mergeCell ref="TQK81:TQL81"/>
    <mergeCell ref="TQM81:TQN81"/>
    <mergeCell ref="TQO81:TQP81"/>
    <mergeCell ref="TPW81:TPX81"/>
    <mergeCell ref="TPY81:TPZ81"/>
    <mergeCell ref="TQA81:TQB81"/>
    <mergeCell ref="TQC81:TQD81"/>
    <mergeCell ref="TQE81:TQF81"/>
    <mergeCell ref="TPM81:TPN81"/>
    <mergeCell ref="TPO81:TPP81"/>
    <mergeCell ref="TPQ81:TPR81"/>
    <mergeCell ref="TPS81:TPT81"/>
    <mergeCell ref="TPU81:TPV81"/>
    <mergeCell ref="TPC81:TPD81"/>
    <mergeCell ref="TPE81:TPF81"/>
    <mergeCell ref="TPG81:TPH81"/>
    <mergeCell ref="TPI81:TPJ81"/>
    <mergeCell ref="TPK81:TPL81"/>
    <mergeCell ref="TOS81:TOT81"/>
    <mergeCell ref="TOU81:TOV81"/>
    <mergeCell ref="TOW81:TOX81"/>
    <mergeCell ref="TOY81:TOZ81"/>
    <mergeCell ref="TPA81:TPB81"/>
    <mergeCell ref="TOI81:TOJ81"/>
    <mergeCell ref="TOK81:TOL81"/>
    <mergeCell ref="TOM81:TON81"/>
    <mergeCell ref="TOO81:TOP81"/>
    <mergeCell ref="TOQ81:TOR81"/>
    <mergeCell ref="TNY81:TNZ81"/>
    <mergeCell ref="TOA81:TOB81"/>
    <mergeCell ref="TOC81:TOD81"/>
    <mergeCell ref="TOE81:TOF81"/>
    <mergeCell ref="TOG81:TOH81"/>
    <mergeCell ref="TNO81:TNP81"/>
    <mergeCell ref="TNQ81:TNR81"/>
    <mergeCell ref="TNS81:TNT81"/>
    <mergeCell ref="TNU81:TNV81"/>
    <mergeCell ref="TNW81:TNX81"/>
    <mergeCell ref="TNE81:TNF81"/>
    <mergeCell ref="TNG81:TNH81"/>
    <mergeCell ref="TNI81:TNJ81"/>
    <mergeCell ref="TNK81:TNL81"/>
    <mergeCell ref="TNM81:TNN81"/>
    <mergeCell ref="TMU81:TMV81"/>
    <mergeCell ref="TMW81:TMX81"/>
    <mergeCell ref="TMY81:TMZ81"/>
    <mergeCell ref="TNA81:TNB81"/>
    <mergeCell ref="TNC81:TND81"/>
    <mergeCell ref="TMK81:TML81"/>
    <mergeCell ref="TMM81:TMN81"/>
    <mergeCell ref="TMO81:TMP81"/>
    <mergeCell ref="TMQ81:TMR81"/>
    <mergeCell ref="TMS81:TMT81"/>
    <mergeCell ref="TMA81:TMB81"/>
    <mergeCell ref="TMC81:TMD81"/>
    <mergeCell ref="TME81:TMF81"/>
    <mergeCell ref="TMG81:TMH81"/>
    <mergeCell ref="TMI81:TMJ81"/>
    <mergeCell ref="TLQ81:TLR81"/>
    <mergeCell ref="TLS81:TLT81"/>
    <mergeCell ref="TLU81:TLV81"/>
    <mergeCell ref="TLW81:TLX81"/>
    <mergeCell ref="TLY81:TLZ81"/>
    <mergeCell ref="TLG81:TLH81"/>
    <mergeCell ref="TLI81:TLJ81"/>
    <mergeCell ref="TLK81:TLL81"/>
    <mergeCell ref="TLM81:TLN81"/>
    <mergeCell ref="TLO81:TLP81"/>
    <mergeCell ref="TKW81:TKX81"/>
    <mergeCell ref="TKY81:TKZ81"/>
    <mergeCell ref="TLA81:TLB81"/>
    <mergeCell ref="TLC81:TLD81"/>
    <mergeCell ref="TLE81:TLF81"/>
    <mergeCell ref="TKM81:TKN81"/>
    <mergeCell ref="TKO81:TKP81"/>
    <mergeCell ref="TKQ81:TKR81"/>
    <mergeCell ref="TKS81:TKT81"/>
    <mergeCell ref="TKU81:TKV81"/>
    <mergeCell ref="TKC81:TKD81"/>
    <mergeCell ref="TKE81:TKF81"/>
    <mergeCell ref="TKG81:TKH81"/>
    <mergeCell ref="TKI81:TKJ81"/>
    <mergeCell ref="TKK81:TKL81"/>
    <mergeCell ref="TJS81:TJT81"/>
    <mergeCell ref="TJU81:TJV81"/>
    <mergeCell ref="TJW81:TJX81"/>
    <mergeCell ref="TJY81:TJZ81"/>
    <mergeCell ref="TKA81:TKB81"/>
    <mergeCell ref="TJI81:TJJ81"/>
    <mergeCell ref="TJK81:TJL81"/>
    <mergeCell ref="TJM81:TJN81"/>
    <mergeCell ref="TJO81:TJP81"/>
    <mergeCell ref="TJQ81:TJR81"/>
    <mergeCell ref="TIY81:TIZ81"/>
    <mergeCell ref="TJA81:TJB81"/>
    <mergeCell ref="TJC81:TJD81"/>
    <mergeCell ref="TJE81:TJF81"/>
    <mergeCell ref="TJG81:TJH81"/>
    <mergeCell ref="TIO81:TIP81"/>
    <mergeCell ref="TIQ81:TIR81"/>
    <mergeCell ref="TIS81:TIT81"/>
    <mergeCell ref="TIU81:TIV81"/>
    <mergeCell ref="TIW81:TIX81"/>
    <mergeCell ref="TIE81:TIF81"/>
    <mergeCell ref="TIG81:TIH81"/>
    <mergeCell ref="TII81:TIJ81"/>
    <mergeCell ref="TIK81:TIL81"/>
    <mergeCell ref="TIM81:TIN81"/>
    <mergeCell ref="THU81:THV81"/>
    <mergeCell ref="THW81:THX81"/>
    <mergeCell ref="THY81:THZ81"/>
    <mergeCell ref="TIA81:TIB81"/>
    <mergeCell ref="TIC81:TID81"/>
    <mergeCell ref="THK81:THL81"/>
    <mergeCell ref="THM81:THN81"/>
    <mergeCell ref="THO81:THP81"/>
    <mergeCell ref="THQ81:THR81"/>
    <mergeCell ref="THS81:THT81"/>
    <mergeCell ref="THA81:THB81"/>
    <mergeCell ref="THC81:THD81"/>
    <mergeCell ref="THE81:THF81"/>
    <mergeCell ref="THG81:THH81"/>
    <mergeCell ref="THI81:THJ81"/>
    <mergeCell ref="TGQ81:TGR81"/>
    <mergeCell ref="TGS81:TGT81"/>
    <mergeCell ref="TGU81:TGV81"/>
    <mergeCell ref="TGW81:TGX81"/>
    <mergeCell ref="TGY81:TGZ81"/>
    <mergeCell ref="TGG81:TGH81"/>
    <mergeCell ref="TGI81:TGJ81"/>
    <mergeCell ref="TGK81:TGL81"/>
    <mergeCell ref="TGM81:TGN81"/>
    <mergeCell ref="TGO81:TGP81"/>
    <mergeCell ref="TFW81:TFX81"/>
    <mergeCell ref="TFY81:TFZ81"/>
    <mergeCell ref="TGA81:TGB81"/>
    <mergeCell ref="TGC81:TGD81"/>
    <mergeCell ref="TGE81:TGF81"/>
    <mergeCell ref="TFM81:TFN81"/>
    <mergeCell ref="TFO81:TFP81"/>
    <mergeCell ref="TFQ81:TFR81"/>
    <mergeCell ref="TFS81:TFT81"/>
    <mergeCell ref="TFU81:TFV81"/>
    <mergeCell ref="TFC81:TFD81"/>
    <mergeCell ref="TFE81:TFF81"/>
    <mergeCell ref="TFG81:TFH81"/>
    <mergeCell ref="TFI81:TFJ81"/>
    <mergeCell ref="TFK81:TFL81"/>
    <mergeCell ref="TES81:TET81"/>
    <mergeCell ref="TEU81:TEV81"/>
    <mergeCell ref="TEW81:TEX81"/>
    <mergeCell ref="TEY81:TEZ81"/>
    <mergeCell ref="TFA81:TFB81"/>
    <mergeCell ref="TEI81:TEJ81"/>
    <mergeCell ref="TEK81:TEL81"/>
    <mergeCell ref="TEM81:TEN81"/>
    <mergeCell ref="TEO81:TEP81"/>
    <mergeCell ref="TEQ81:TER81"/>
    <mergeCell ref="TDY81:TDZ81"/>
    <mergeCell ref="TEA81:TEB81"/>
    <mergeCell ref="TEC81:TED81"/>
    <mergeCell ref="TEE81:TEF81"/>
    <mergeCell ref="TEG81:TEH81"/>
    <mergeCell ref="TDO81:TDP81"/>
    <mergeCell ref="TDQ81:TDR81"/>
    <mergeCell ref="TDS81:TDT81"/>
    <mergeCell ref="TDU81:TDV81"/>
    <mergeCell ref="TDW81:TDX81"/>
    <mergeCell ref="TDE81:TDF81"/>
    <mergeCell ref="TDG81:TDH81"/>
    <mergeCell ref="TDI81:TDJ81"/>
    <mergeCell ref="TDK81:TDL81"/>
    <mergeCell ref="TDM81:TDN81"/>
    <mergeCell ref="TCU81:TCV81"/>
    <mergeCell ref="TCW81:TCX81"/>
    <mergeCell ref="TCY81:TCZ81"/>
    <mergeCell ref="TDA81:TDB81"/>
    <mergeCell ref="TDC81:TDD81"/>
    <mergeCell ref="TCK81:TCL81"/>
    <mergeCell ref="TCM81:TCN81"/>
    <mergeCell ref="TCO81:TCP81"/>
    <mergeCell ref="TCQ81:TCR81"/>
    <mergeCell ref="TCS81:TCT81"/>
    <mergeCell ref="TCA81:TCB81"/>
    <mergeCell ref="TCC81:TCD81"/>
    <mergeCell ref="TCE81:TCF81"/>
    <mergeCell ref="TCG81:TCH81"/>
    <mergeCell ref="TCI81:TCJ81"/>
    <mergeCell ref="TBQ81:TBR81"/>
    <mergeCell ref="TBS81:TBT81"/>
    <mergeCell ref="TBU81:TBV81"/>
    <mergeCell ref="TBW81:TBX81"/>
    <mergeCell ref="TBY81:TBZ81"/>
    <mergeCell ref="TBG81:TBH81"/>
    <mergeCell ref="TBI81:TBJ81"/>
    <mergeCell ref="TBK81:TBL81"/>
    <mergeCell ref="TBM81:TBN81"/>
    <mergeCell ref="TBO81:TBP81"/>
    <mergeCell ref="TAW81:TAX81"/>
    <mergeCell ref="TAY81:TAZ81"/>
    <mergeCell ref="TBA81:TBB81"/>
    <mergeCell ref="TBC81:TBD81"/>
    <mergeCell ref="TBE81:TBF81"/>
    <mergeCell ref="TAM81:TAN81"/>
    <mergeCell ref="TAO81:TAP81"/>
    <mergeCell ref="TAQ81:TAR81"/>
    <mergeCell ref="TAS81:TAT81"/>
    <mergeCell ref="TAU81:TAV81"/>
    <mergeCell ref="TAC81:TAD81"/>
    <mergeCell ref="TAE81:TAF81"/>
    <mergeCell ref="TAG81:TAH81"/>
    <mergeCell ref="TAI81:TAJ81"/>
    <mergeCell ref="TAK81:TAL81"/>
    <mergeCell ref="SZS81:SZT81"/>
    <mergeCell ref="SZU81:SZV81"/>
    <mergeCell ref="SZW81:SZX81"/>
    <mergeCell ref="SZY81:SZZ81"/>
    <mergeCell ref="TAA81:TAB81"/>
    <mergeCell ref="SZI81:SZJ81"/>
    <mergeCell ref="SZK81:SZL81"/>
    <mergeCell ref="SZM81:SZN81"/>
    <mergeCell ref="SZO81:SZP81"/>
    <mergeCell ref="SZQ81:SZR81"/>
    <mergeCell ref="SYY81:SYZ81"/>
    <mergeCell ref="SZA81:SZB81"/>
    <mergeCell ref="SZC81:SZD81"/>
    <mergeCell ref="SZE81:SZF81"/>
    <mergeCell ref="SZG81:SZH81"/>
    <mergeCell ref="SYO81:SYP81"/>
    <mergeCell ref="SYQ81:SYR81"/>
    <mergeCell ref="SYS81:SYT81"/>
    <mergeCell ref="SYU81:SYV81"/>
    <mergeCell ref="SYW81:SYX81"/>
    <mergeCell ref="SYE81:SYF81"/>
    <mergeCell ref="SYG81:SYH81"/>
    <mergeCell ref="SYI81:SYJ81"/>
    <mergeCell ref="SYK81:SYL81"/>
    <mergeCell ref="SYM81:SYN81"/>
    <mergeCell ref="SXU81:SXV81"/>
    <mergeCell ref="SXW81:SXX81"/>
    <mergeCell ref="SXY81:SXZ81"/>
    <mergeCell ref="SYA81:SYB81"/>
    <mergeCell ref="SYC81:SYD81"/>
    <mergeCell ref="SXK81:SXL81"/>
    <mergeCell ref="SXM81:SXN81"/>
    <mergeCell ref="SXO81:SXP81"/>
    <mergeCell ref="SXQ81:SXR81"/>
    <mergeCell ref="SXS81:SXT81"/>
    <mergeCell ref="SXA81:SXB81"/>
    <mergeCell ref="SXC81:SXD81"/>
    <mergeCell ref="SXE81:SXF81"/>
    <mergeCell ref="SXG81:SXH81"/>
    <mergeCell ref="SXI81:SXJ81"/>
    <mergeCell ref="SWQ81:SWR81"/>
    <mergeCell ref="SWS81:SWT81"/>
    <mergeCell ref="SWU81:SWV81"/>
    <mergeCell ref="SWW81:SWX81"/>
    <mergeCell ref="SWY81:SWZ81"/>
    <mergeCell ref="SWG81:SWH81"/>
    <mergeCell ref="SWI81:SWJ81"/>
    <mergeCell ref="SWK81:SWL81"/>
    <mergeCell ref="SWM81:SWN81"/>
    <mergeCell ref="SWO81:SWP81"/>
    <mergeCell ref="SVW81:SVX81"/>
    <mergeCell ref="SVY81:SVZ81"/>
    <mergeCell ref="SWA81:SWB81"/>
    <mergeCell ref="SWC81:SWD81"/>
    <mergeCell ref="SWE81:SWF81"/>
    <mergeCell ref="SVM81:SVN81"/>
    <mergeCell ref="SVO81:SVP81"/>
    <mergeCell ref="SVQ81:SVR81"/>
    <mergeCell ref="SVS81:SVT81"/>
    <mergeCell ref="SVU81:SVV81"/>
    <mergeCell ref="SVC81:SVD81"/>
    <mergeCell ref="SVE81:SVF81"/>
    <mergeCell ref="SVG81:SVH81"/>
    <mergeCell ref="SVI81:SVJ81"/>
    <mergeCell ref="SVK81:SVL81"/>
    <mergeCell ref="SUS81:SUT81"/>
    <mergeCell ref="SUU81:SUV81"/>
    <mergeCell ref="SUW81:SUX81"/>
    <mergeCell ref="SUY81:SUZ81"/>
    <mergeCell ref="SVA81:SVB81"/>
    <mergeCell ref="SUI81:SUJ81"/>
    <mergeCell ref="SUK81:SUL81"/>
    <mergeCell ref="SUM81:SUN81"/>
    <mergeCell ref="SUO81:SUP81"/>
    <mergeCell ref="SUQ81:SUR81"/>
    <mergeCell ref="STY81:STZ81"/>
    <mergeCell ref="SUA81:SUB81"/>
    <mergeCell ref="SUC81:SUD81"/>
    <mergeCell ref="SUE81:SUF81"/>
    <mergeCell ref="SUG81:SUH81"/>
    <mergeCell ref="STO81:STP81"/>
    <mergeCell ref="STQ81:STR81"/>
    <mergeCell ref="STS81:STT81"/>
    <mergeCell ref="STU81:STV81"/>
    <mergeCell ref="STW81:STX81"/>
    <mergeCell ref="STE81:STF81"/>
    <mergeCell ref="STG81:STH81"/>
    <mergeCell ref="STI81:STJ81"/>
    <mergeCell ref="STK81:STL81"/>
    <mergeCell ref="STM81:STN81"/>
    <mergeCell ref="SSU81:SSV81"/>
    <mergeCell ref="SSW81:SSX81"/>
    <mergeCell ref="SSY81:SSZ81"/>
    <mergeCell ref="STA81:STB81"/>
    <mergeCell ref="STC81:STD81"/>
    <mergeCell ref="SSK81:SSL81"/>
    <mergeCell ref="SSM81:SSN81"/>
    <mergeCell ref="SSO81:SSP81"/>
    <mergeCell ref="SSQ81:SSR81"/>
    <mergeCell ref="SSS81:SST81"/>
    <mergeCell ref="SSA81:SSB81"/>
    <mergeCell ref="SSC81:SSD81"/>
    <mergeCell ref="SSE81:SSF81"/>
    <mergeCell ref="SSG81:SSH81"/>
    <mergeCell ref="SSI81:SSJ81"/>
    <mergeCell ref="SRQ81:SRR81"/>
    <mergeCell ref="SRS81:SRT81"/>
    <mergeCell ref="SRU81:SRV81"/>
    <mergeCell ref="SRW81:SRX81"/>
    <mergeCell ref="SRY81:SRZ81"/>
    <mergeCell ref="SRG81:SRH81"/>
    <mergeCell ref="SRI81:SRJ81"/>
    <mergeCell ref="SRK81:SRL81"/>
    <mergeCell ref="SRM81:SRN81"/>
    <mergeCell ref="SRO81:SRP81"/>
    <mergeCell ref="SQW81:SQX81"/>
    <mergeCell ref="SQY81:SQZ81"/>
    <mergeCell ref="SRA81:SRB81"/>
    <mergeCell ref="SRC81:SRD81"/>
    <mergeCell ref="SRE81:SRF81"/>
    <mergeCell ref="SQM81:SQN81"/>
    <mergeCell ref="SQO81:SQP81"/>
    <mergeCell ref="SQQ81:SQR81"/>
    <mergeCell ref="SQS81:SQT81"/>
    <mergeCell ref="SQU81:SQV81"/>
    <mergeCell ref="SQC81:SQD81"/>
    <mergeCell ref="SQE81:SQF81"/>
    <mergeCell ref="SQG81:SQH81"/>
    <mergeCell ref="SQI81:SQJ81"/>
    <mergeCell ref="SQK81:SQL81"/>
    <mergeCell ref="SPS81:SPT81"/>
    <mergeCell ref="SPU81:SPV81"/>
    <mergeCell ref="SPW81:SPX81"/>
    <mergeCell ref="SPY81:SPZ81"/>
    <mergeCell ref="SQA81:SQB81"/>
    <mergeCell ref="SPI81:SPJ81"/>
    <mergeCell ref="SPK81:SPL81"/>
    <mergeCell ref="SPM81:SPN81"/>
    <mergeCell ref="SPO81:SPP81"/>
    <mergeCell ref="SPQ81:SPR81"/>
    <mergeCell ref="SOY81:SOZ81"/>
    <mergeCell ref="SPA81:SPB81"/>
    <mergeCell ref="SPC81:SPD81"/>
    <mergeCell ref="SPE81:SPF81"/>
    <mergeCell ref="SPG81:SPH81"/>
    <mergeCell ref="SOO81:SOP81"/>
    <mergeCell ref="SOQ81:SOR81"/>
    <mergeCell ref="SOS81:SOT81"/>
    <mergeCell ref="SOU81:SOV81"/>
    <mergeCell ref="SOW81:SOX81"/>
    <mergeCell ref="SOE81:SOF81"/>
    <mergeCell ref="SOG81:SOH81"/>
    <mergeCell ref="SOI81:SOJ81"/>
    <mergeCell ref="SOK81:SOL81"/>
    <mergeCell ref="SOM81:SON81"/>
    <mergeCell ref="SNU81:SNV81"/>
    <mergeCell ref="SNW81:SNX81"/>
    <mergeCell ref="SNY81:SNZ81"/>
    <mergeCell ref="SOA81:SOB81"/>
    <mergeCell ref="SOC81:SOD81"/>
    <mergeCell ref="SNK81:SNL81"/>
    <mergeCell ref="SNM81:SNN81"/>
    <mergeCell ref="SNO81:SNP81"/>
    <mergeCell ref="SNQ81:SNR81"/>
    <mergeCell ref="SNS81:SNT81"/>
    <mergeCell ref="SNA81:SNB81"/>
    <mergeCell ref="SNC81:SND81"/>
    <mergeCell ref="SNE81:SNF81"/>
    <mergeCell ref="SNG81:SNH81"/>
    <mergeCell ref="SNI81:SNJ81"/>
    <mergeCell ref="SMQ81:SMR81"/>
    <mergeCell ref="SMS81:SMT81"/>
    <mergeCell ref="SMU81:SMV81"/>
    <mergeCell ref="SMW81:SMX81"/>
    <mergeCell ref="SMY81:SMZ81"/>
    <mergeCell ref="SMG81:SMH81"/>
    <mergeCell ref="SMI81:SMJ81"/>
    <mergeCell ref="SMK81:SML81"/>
    <mergeCell ref="SMM81:SMN81"/>
    <mergeCell ref="SMO81:SMP81"/>
    <mergeCell ref="SLW81:SLX81"/>
    <mergeCell ref="SLY81:SLZ81"/>
    <mergeCell ref="SMA81:SMB81"/>
    <mergeCell ref="SMC81:SMD81"/>
    <mergeCell ref="SME81:SMF81"/>
    <mergeCell ref="SLM81:SLN81"/>
    <mergeCell ref="SLO81:SLP81"/>
    <mergeCell ref="SLQ81:SLR81"/>
    <mergeCell ref="SLS81:SLT81"/>
    <mergeCell ref="SLU81:SLV81"/>
    <mergeCell ref="SLC81:SLD81"/>
    <mergeCell ref="SLE81:SLF81"/>
    <mergeCell ref="SLG81:SLH81"/>
    <mergeCell ref="SLI81:SLJ81"/>
    <mergeCell ref="SLK81:SLL81"/>
    <mergeCell ref="SKS81:SKT81"/>
    <mergeCell ref="SKU81:SKV81"/>
    <mergeCell ref="SKW81:SKX81"/>
    <mergeCell ref="SKY81:SKZ81"/>
    <mergeCell ref="SLA81:SLB81"/>
    <mergeCell ref="SKI81:SKJ81"/>
    <mergeCell ref="SKK81:SKL81"/>
    <mergeCell ref="SKM81:SKN81"/>
    <mergeCell ref="SKO81:SKP81"/>
    <mergeCell ref="SKQ81:SKR81"/>
    <mergeCell ref="SJY81:SJZ81"/>
    <mergeCell ref="SKA81:SKB81"/>
    <mergeCell ref="SKC81:SKD81"/>
    <mergeCell ref="SKE81:SKF81"/>
    <mergeCell ref="SKG81:SKH81"/>
    <mergeCell ref="SJO81:SJP81"/>
    <mergeCell ref="SJQ81:SJR81"/>
    <mergeCell ref="SJS81:SJT81"/>
    <mergeCell ref="SJU81:SJV81"/>
    <mergeCell ref="SJW81:SJX81"/>
    <mergeCell ref="SJE81:SJF81"/>
    <mergeCell ref="SJG81:SJH81"/>
    <mergeCell ref="SJI81:SJJ81"/>
    <mergeCell ref="SJK81:SJL81"/>
    <mergeCell ref="SJM81:SJN81"/>
    <mergeCell ref="SIU81:SIV81"/>
    <mergeCell ref="SIW81:SIX81"/>
    <mergeCell ref="SIY81:SIZ81"/>
    <mergeCell ref="SJA81:SJB81"/>
    <mergeCell ref="SJC81:SJD81"/>
    <mergeCell ref="SIK81:SIL81"/>
    <mergeCell ref="SIM81:SIN81"/>
    <mergeCell ref="SIO81:SIP81"/>
    <mergeCell ref="SIQ81:SIR81"/>
    <mergeCell ref="SIS81:SIT81"/>
    <mergeCell ref="SIA81:SIB81"/>
    <mergeCell ref="SIC81:SID81"/>
    <mergeCell ref="SIE81:SIF81"/>
    <mergeCell ref="SIG81:SIH81"/>
    <mergeCell ref="SII81:SIJ81"/>
    <mergeCell ref="SHQ81:SHR81"/>
    <mergeCell ref="SHS81:SHT81"/>
    <mergeCell ref="SHU81:SHV81"/>
    <mergeCell ref="SHW81:SHX81"/>
    <mergeCell ref="SHY81:SHZ81"/>
    <mergeCell ref="SHG81:SHH81"/>
    <mergeCell ref="SHI81:SHJ81"/>
    <mergeCell ref="SHK81:SHL81"/>
    <mergeCell ref="SHM81:SHN81"/>
    <mergeCell ref="SHO81:SHP81"/>
    <mergeCell ref="SGW81:SGX81"/>
    <mergeCell ref="SGY81:SGZ81"/>
    <mergeCell ref="SHA81:SHB81"/>
    <mergeCell ref="SHC81:SHD81"/>
    <mergeCell ref="SHE81:SHF81"/>
    <mergeCell ref="SGM81:SGN81"/>
    <mergeCell ref="SGO81:SGP81"/>
    <mergeCell ref="SGQ81:SGR81"/>
    <mergeCell ref="SGS81:SGT81"/>
    <mergeCell ref="SGU81:SGV81"/>
    <mergeCell ref="SGC81:SGD81"/>
    <mergeCell ref="SGE81:SGF81"/>
    <mergeCell ref="SGG81:SGH81"/>
    <mergeCell ref="SGI81:SGJ81"/>
    <mergeCell ref="SGK81:SGL81"/>
    <mergeCell ref="SFS81:SFT81"/>
    <mergeCell ref="SFU81:SFV81"/>
    <mergeCell ref="SFW81:SFX81"/>
    <mergeCell ref="SFY81:SFZ81"/>
    <mergeCell ref="SGA81:SGB81"/>
    <mergeCell ref="SFI81:SFJ81"/>
    <mergeCell ref="SFK81:SFL81"/>
    <mergeCell ref="SFM81:SFN81"/>
    <mergeCell ref="SFO81:SFP81"/>
    <mergeCell ref="SFQ81:SFR81"/>
    <mergeCell ref="SEY81:SEZ81"/>
    <mergeCell ref="SFA81:SFB81"/>
    <mergeCell ref="SFC81:SFD81"/>
    <mergeCell ref="SFE81:SFF81"/>
    <mergeCell ref="SFG81:SFH81"/>
    <mergeCell ref="SEO81:SEP81"/>
    <mergeCell ref="SEQ81:SER81"/>
    <mergeCell ref="SES81:SET81"/>
    <mergeCell ref="SEU81:SEV81"/>
    <mergeCell ref="SEW81:SEX81"/>
    <mergeCell ref="SEE81:SEF81"/>
    <mergeCell ref="SEG81:SEH81"/>
    <mergeCell ref="SEI81:SEJ81"/>
    <mergeCell ref="SEK81:SEL81"/>
    <mergeCell ref="SEM81:SEN81"/>
    <mergeCell ref="SDU81:SDV81"/>
    <mergeCell ref="SDW81:SDX81"/>
    <mergeCell ref="SDY81:SDZ81"/>
    <mergeCell ref="SEA81:SEB81"/>
    <mergeCell ref="SEC81:SED81"/>
    <mergeCell ref="SDK81:SDL81"/>
    <mergeCell ref="SDM81:SDN81"/>
    <mergeCell ref="SDO81:SDP81"/>
    <mergeCell ref="SDQ81:SDR81"/>
    <mergeCell ref="SDS81:SDT81"/>
    <mergeCell ref="SDA81:SDB81"/>
    <mergeCell ref="SDC81:SDD81"/>
    <mergeCell ref="SDE81:SDF81"/>
    <mergeCell ref="SDG81:SDH81"/>
    <mergeCell ref="SDI81:SDJ81"/>
    <mergeCell ref="SCQ81:SCR81"/>
    <mergeCell ref="SCS81:SCT81"/>
    <mergeCell ref="SCU81:SCV81"/>
    <mergeCell ref="SCW81:SCX81"/>
    <mergeCell ref="SCY81:SCZ81"/>
    <mergeCell ref="SCG81:SCH81"/>
    <mergeCell ref="SCI81:SCJ81"/>
    <mergeCell ref="SCK81:SCL81"/>
    <mergeCell ref="SCM81:SCN81"/>
    <mergeCell ref="SCO81:SCP81"/>
    <mergeCell ref="SBW81:SBX81"/>
    <mergeCell ref="SBY81:SBZ81"/>
    <mergeCell ref="SCA81:SCB81"/>
    <mergeCell ref="SCC81:SCD81"/>
    <mergeCell ref="SCE81:SCF81"/>
    <mergeCell ref="SBM81:SBN81"/>
    <mergeCell ref="SBO81:SBP81"/>
    <mergeCell ref="SBQ81:SBR81"/>
    <mergeCell ref="SBS81:SBT81"/>
    <mergeCell ref="SBU81:SBV81"/>
    <mergeCell ref="SBC81:SBD81"/>
    <mergeCell ref="SBE81:SBF81"/>
    <mergeCell ref="SBG81:SBH81"/>
    <mergeCell ref="SBI81:SBJ81"/>
    <mergeCell ref="SBK81:SBL81"/>
    <mergeCell ref="SAS81:SAT81"/>
    <mergeCell ref="SAU81:SAV81"/>
    <mergeCell ref="SAW81:SAX81"/>
    <mergeCell ref="SAY81:SAZ81"/>
    <mergeCell ref="SBA81:SBB81"/>
    <mergeCell ref="SAI81:SAJ81"/>
    <mergeCell ref="SAK81:SAL81"/>
    <mergeCell ref="SAM81:SAN81"/>
    <mergeCell ref="SAO81:SAP81"/>
    <mergeCell ref="SAQ81:SAR81"/>
    <mergeCell ref="RZY81:RZZ81"/>
    <mergeCell ref="SAA81:SAB81"/>
    <mergeCell ref="SAC81:SAD81"/>
    <mergeCell ref="SAE81:SAF81"/>
    <mergeCell ref="SAG81:SAH81"/>
    <mergeCell ref="RZO81:RZP81"/>
    <mergeCell ref="RZQ81:RZR81"/>
    <mergeCell ref="RZS81:RZT81"/>
    <mergeCell ref="RZU81:RZV81"/>
    <mergeCell ref="RZW81:RZX81"/>
    <mergeCell ref="RZE81:RZF81"/>
    <mergeCell ref="RZG81:RZH81"/>
    <mergeCell ref="RZI81:RZJ81"/>
    <mergeCell ref="RZK81:RZL81"/>
    <mergeCell ref="RZM81:RZN81"/>
    <mergeCell ref="RYU81:RYV81"/>
    <mergeCell ref="RYW81:RYX81"/>
    <mergeCell ref="RYY81:RYZ81"/>
    <mergeCell ref="RZA81:RZB81"/>
    <mergeCell ref="RZC81:RZD81"/>
    <mergeCell ref="RYK81:RYL81"/>
    <mergeCell ref="RYM81:RYN81"/>
    <mergeCell ref="RYO81:RYP81"/>
    <mergeCell ref="RYQ81:RYR81"/>
    <mergeCell ref="RYS81:RYT81"/>
    <mergeCell ref="RYA81:RYB81"/>
    <mergeCell ref="RYC81:RYD81"/>
    <mergeCell ref="RYE81:RYF81"/>
    <mergeCell ref="RYG81:RYH81"/>
    <mergeCell ref="RYI81:RYJ81"/>
    <mergeCell ref="RXQ81:RXR81"/>
    <mergeCell ref="RXS81:RXT81"/>
    <mergeCell ref="RXU81:RXV81"/>
    <mergeCell ref="RXW81:RXX81"/>
    <mergeCell ref="RXY81:RXZ81"/>
    <mergeCell ref="RXG81:RXH81"/>
    <mergeCell ref="RXI81:RXJ81"/>
    <mergeCell ref="RXK81:RXL81"/>
    <mergeCell ref="RXM81:RXN81"/>
    <mergeCell ref="RXO81:RXP81"/>
    <mergeCell ref="RWW81:RWX81"/>
    <mergeCell ref="RWY81:RWZ81"/>
    <mergeCell ref="RXA81:RXB81"/>
    <mergeCell ref="RXC81:RXD81"/>
    <mergeCell ref="RXE81:RXF81"/>
    <mergeCell ref="RWM81:RWN81"/>
    <mergeCell ref="RWO81:RWP81"/>
    <mergeCell ref="RWQ81:RWR81"/>
    <mergeCell ref="RWS81:RWT81"/>
    <mergeCell ref="RWU81:RWV81"/>
    <mergeCell ref="RWC81:RWD81"/>
    <mergeCell ref="RWE81:RWF81"/>
    <mergeCell ref="RWG81:RWH81"/>
    <mergeCell ref="RWI81:RWJ81"/>
    <mergeCell ref="RWK81:RWL81"/>
    <mergeCell ref="RVS81:RVT81"/>
    <mergeCell ref="RVU81:RVV81"/>
    <mergeCell ref="RVW81:RVX81"/>
    <mergeCell ref="RVY81:RVZ81"/>
    <mergeCell ref="RWA81:RWB81"/>
    <mergeCell ref="RVI81:RVJ81"/>
    <mergeCell ref="RVK81:RVL81"/>
    <mergeCell ref="RVM81:RVN81"/>
    <mergeCell ref="RVO81:RVP81"/>
    <mergeCell ref="RVQ81:RVR81"/>
    <mergeCell ref="RUY81:RUZ81"/>
    <mergeCell ref="RVA81:RVB81"/>
    <mergeCell ref="RVC81:RVD81"/>
    <mergeCell ref="RVE81:RVF81"/>
    <mergeCell ref="RVG81:RVH81"/>
    <mergeCell ref="RUO81:RUP81"/>
    <mergeCell ref="RUQ81:RUR81"/>
    <mergeCell ref="RUS81:RUT81"/>
    <mergeCell ref="RUU81:RUV81"/>
    <mergeCell ref="RUW81:RUX81"/>
    <mergeCell ref="RUE81:RUF81"/>
    <mergeCell ref="RUG81:RUH81"/>
    <mergeCell ref="RUI81:RUJ81"/>
    <mergeCell ref="RUK81:RUL81"/>
    <mergeCell ref="RUM81:RUN81"/>
    <mergeCell ref="RTU81:RTV81"/>
    <mergeCell ref="RTW81:RTX81"/>
    <mergeCell ref="RTY81:RTZ81"/>
    <mergeCell ref="RUA81:RUB81"/>
    <mergeCell ref="RUC81:RUD81"/>
    <mergeCell ref="RTK81:RTL81"/>
    <mergeCell ref="RTM81:RTN81"/>
    <mergeCell ref="RTO81:RTP81"/>
    <mergeCell ref="RTQ81:RTR81"/>
    <mergeCell ref="RTS81:RTT81"/>
    <mergeCell ref="RTA81:RTB81"/>
    <mergeCell ref="RTC81:RTD81"/>
    <mergeCell ref="RTE81:RTF81"/>
    <mergeCell ref="RTG81:RTH81"/>
    <mergeCell ref="RTI81:RTJ81"/>
    <mergeCell ref="RSQ81:RSR81"/>
    <mergeCell ref="RSS81:RST81"/>
    <mergeCell ref="RSU81:RSV81"/>
    <mergeCell ref="RSW81:RSX81"/>
    <mergeCell ref="RSY81:RSZ81"/>
    <mergeCell ref="RSG81:RSH81"/>
    <mergeCell ref="RSI81:RSJ81"/>
    <mergeCell ref="RSK81:RSL81"/>
    <mergeCell ref="RSM81:RSN81"/>
    <mergeCell ref="RSO81:RSP81"/>
    <mergeCell ref="RRW81:RRX81"/>
    <mergeCell ref="RRY81:RRZ81"/>
    <mergeCell ref="RSA81:RSB81"/>
    <mergeCell ref="RSC81:RSD81"/>
    <mergeCell ref="RSE81:RSF81"/>
    <mergeCell ref="RRM81:RRN81"/>
    <mergeCell ref="RRO81:RRP81"/>
    <mergeCell ref="RRQ81:RRR81"/>
    <mergeCell ref="RRS81:RRT81"/>
    <mergeCell ref="RRU81:RRV81"/>
    <mergeCell ref="RRC81:RRD81"/>
    <mergeCell ref="RRE81:RRF81"/>
    <mergeCell ref="RRG81:RRH81"/>
    <mergeCell ref="RRI81:RRJ81"/>
    <mergeCell ref="RRK81:RRL81"/>
    <mergeCell ref="RQS81:RQT81"/>
    <mergeCell ref="RQU81:RQV81"/>
    <mergeCell ref="RQW81:RQX81"/>
    <mergeCell ref="RQY81:RQZ81"/>
    <mergeCell ref="RRA81:RRB81"/>
    <mergeCell ref="RQI81:RQJ81"/>
    <mergeCell ref="RQK81:RQL81"/>
    <mergeCell ref="RQM81:RQN81"/>
    <mergeCell ref="RQO81:RQP81"/>
    <mergeCell ref="RQQ81:RQR81"/>
    <mergeCell ref="RPY81:RPZ81"/>
    <mergeCell ref="RQA81:RQB81"/>
    <mergeCell ref="RQC81:RQD81"/>
    <mergeCell ref="RQE81:RQF81"/>
    <mergeCell ref="RQG81:RQH81"/>
    <mergeCell ref="RPO81:RPP81"/>
    <mergeCell ref="RPQ81:RPR81"/>
    <mergeCell ref="RPS81:RPT81"/>
    <mergeCell ref="RPU81:RPV81"/>
    <mergeCell ref="RPW81:RPX81"/>
    <mergeCell ref="RPE81:RPF81"/>
    <mergeCell ref="RPG81:RPH81"/>
    <mergeCell ref="RPI81:RPJ81"/>
    <mergeCell ref="RPK81:RPL81"/>
    <mergeCell ref="RPM81:RPN81"/>
    <mergeCell ref="ROU81:ROV81"/>
    <mergeCell ref="ROW81:ROX81"/>
    <mergeCell ref="ROY81:ROZ81"/>
    <mergeCell ref="RPA81:RPB81"/>
    <mergeCell ref="RPC81:RPD81"/>
    <mergeCell ref="ROK81:ROL81"/>
    <mergeCell ref="ROM81:RON81"/>
    <mergeCell ref="ROO81:ROP81"/>
    <mergeCell ref="ROQ81:ROR81"/>
    <mergeCell ref="ROS81:ROT81"/>
    <mergeCell ref="ROA81:ROB81"/>
    <mergeCell ref="ROC81:ROD81"/>
    <mergeCell ref="ROE81:ROF81"/>
    <mergeCell ref="ROG81:ROH81"/>
    <mergeCell ref="ROI81:ROJ81"/>
    <mergeCell ref="RNQ81:RNR81"/>
    <mergeCell ref="RNS81:RNT81"/>
    <mergeCell ref="RNU81:RNV81"/>
    <mergeCell ref="RNW81:RNX81"/>
    <mergeCell ref="RNY81:RNZ81"/>
    <mergeCell ref="RNG81:RNH81"/>
    <mergeCell ref="RNI81:RNJ81"/>
    <mergeCell ref="RNK81:RNL81"/>
    <mergeCell ref="RNM81:RNN81"/>
    <mergeCell ref="RNO81:RNP81"/>
    <mergeCell ref="RMW81:RMX81"/>
    <mergeCell ref="RMY81:RMZ81"/>
    <mergeCell ref="RNA81:RNB81"/>
    <mergeCell ref="RNC81:RND81"/>
    <mergeCell ref="RNE81:RNF81"/>
    <mergeCell ref="RMM81:RMN81"/>
    <mergeCell ref="RMO81:RMP81"/>
    <mergeCell ref="RMQ81:RMR81"/>
    <mergeCell ref="RMS81:RMT81"/>
    <mergeCell ref="RMU81:RMV81"/>
    <mergeCell ref="RMC81:RMD81"/>
    <mergeCell ref="RME81:RMF81"/>
    <mergeCell ref="RMG81:RMH81"/>
    <mergeCell ref="RMI81:RMJ81"/>
    <mergeCell ref="RMK81:RML81"/>
    <mergeCell ref="RLS81:RLT81"/>
    <mergeCell ref="RLU81:RLV81"/>
    <mergeCell ref="RLW81:RLX81"/>
    <mergeCell ref="RLY81:RLZ81"/>
    <mergeCell ref="RMA81:RMB81"/>
    <mergeCell ref="RLI81:RLJ81"/>
    <mergeCell ref="RLK81:RLL81"/>
    <mergeCell ref="RLM81:RLN81"/>
    <mergeCell ref="RLO81:RLP81"/>
    <mergeCell ref="RLQ81:RLR81"/>
    <mergeCell ref="RKY81:RKZ81"/>
    <mergeCell ref="RLA81:RLB81"/>
    <mergeCell ref="RLC81:RLD81"/>
    <mergeCell ref="RLE81:RLF81"/>
    <mergeCell ref="RLG81:RLH81"/>
    <mergeCell ref="RKO81:RKP81"/>
    <mergeCell ref="RKQ81:RKR81"/>
    <mergeCell ref="RKS81:RKT81"/>
    <mergeCell ref="RKU81:RKV81"/>
    <mergeCell ref="RKW81:RKX81"/>
    <mergeCell ref="RKE81:RKF81"/>
    <mergeCell ref="RKG81:RKH81"/>
    <mergeCell ref="RKI81:RKJ81"/>
    <mergeCell ref="RKK81:RKL81"/>
    <mergeCell ref="RKM81:RKN81"/>
    <mergeCell ref="RJU81:RJV81"/>
    <mergeCell ref="RJW81:RJX81"/>
    <mergeCell ref="RJY81:RJZ81"/>
    <mergeCell ref="RKA81:RKB81"/>
    <mergeCell ref="RKC81:RKD81"/>
    <mergeCell ref="RJK81:RJL81"/>
    <mergeCell ref="RJM81:RJN81"/>
    <mergeCell ref="RJO81:RJP81"/>
    <mergeCell ref="RJQ81:RJR81"/>
    <mergeCell ref="RJS81:RJT81"/>
    <mergeCell ref="RJA81:RJB81"/>
    <mergeCell ref="RJC81:RJD81"/>
    <mergeCell ref="RJE81:RJF81"/>
    <mergeCell ref="RJG81:RJH81"/>
    <mergeCell ref="RJI81:RJJ81"/>
    <mergeCell ref="RIQ81:RIR81"/>
    <mergeCell ref="RIS81:RIT81"/>
    <mergeCell ref="RIU81:RIV81"/>
    <mergeCell ref="RIW81:RIX81"/>
    <mergeCell ref="RIY81:RIZ81"/>
    <mergeCell ref="RIG81:RIH81"/>
    <mergeCell ref="RII81:RIJ81"/>
    <mergeCell ref="RIK81:RIL81"/>
    <mergeCell ref="RIM81:RIN81"/>
    <mergeCell ref="RIO81:RIP81"/>
    <mergeCell ref="RHW81:RHX81"/>
    <mergeCell ref="RHY81:RHZ81"/>
    <mergeCell ref="RIA81:RIB81"/>
    <mergeCell ref="RIC81:RID81"/>
    <mergeCell ref="RIE81:RIF81"/>
    <mergeCell ref="RHM81:RHN81"/>
    <mergeCell ref="RHO81:RHP81"/>
    <mergeCell ref="RHQ81:RHR81"/>
    <mergeCell ref="RHS81:RHT81"/>
    <mergeCell ref="RHU81:RHV81"/>
    <mergeCell ref="RHC81:RHD81"/>
    <mergeCell ref="RHE81:RHF81"/>
    <mergeCell ref="RHG81:RHH81"/>
    <mergeCell ref="RHI81:RHJ81"/>
    <mergeCell ref="RHK81:RHL81"/>
    <mergeCell ref="RGS81:RGT81"/>
    <mergeCell ref="RGU81:RGV81"/>
    <mergeCell ref="RGW81:RGX81"/>
    <mergeCell ref="RGY81:RGZ81"/>
    <mergeCell ref="RHA81:RHB81"/>
    <mergeCell ref="RGI81:RGJ81"/>
    <mergeCell ref="RGK81:RGL81"/>
    <mergeCell ref="RGM81:RGN81"/>
    <mergeCell ref="RGO81:RGP81"/>
    <mergeCell ref="RGQ81:RGR81"/>
    <mergeCell ref="RFY81:RFZ81"/>
    <mergeCell ref="RGA81:RGB81"/>
    <mergeCell ref="RGC81:RGD81"/>
    <mergeCell ref="RGE81:RGF81"/>
    <mergeCell ref="RGG81:RGH81"/>
    <mergeCell ref="RFO81:RFP81"/>
    <mergeCell ref="RFQ81:RFR81"/>
    <mergeCell ref="RFS81:RFT81"/>
    <mergeCell ref="RFU81:RFV81"/>
    <mergeCell ref="RFW81:RFX81"/>
    <mergeCell ref="RFE81:RFF81"/>
    <mergeCell ref="RFG81:RFH81"/>
    <mergeCell ref="RFI81:RFJ81"/>
    <mergeCell ref="RFK81:RFL81"/>
    <mergeCell ref="RFM81:RFN81"/>
    <mergeCell ref="REU81:REV81"/>
    <mergeCell ref="REW81:REX81"/>
    <mergeCell ref="REY81:REZ81"/>
    <mergeCell ref="RFA81:RFB81"/>
    <mergeCell ref="RFC81:RFD81"/>
    <mergeCell ref="REK81:REL81"/>
    <mergeCell ref="REM81:REN81"/>
    <mergeCell ref="REO81:REP81"/>
    <mergeCell ref="REQ81:RER81"/>
    <mergeCell ref="RES81:RET81"/>
    <mergeCell ref="REA81:REB81"/>
    <mergeCell ref="REC81:RED81"/>
    <mergeCell ref="REE81:REF81"/>
    <mergeCell ref="REG81:REH81"/>
    <mergeCell ref="REI81:REJ81"/>
    <mergeCell ref="RDQ81:RDR81"/>
    <mergeCell ref="RDS81:RDT81"/>
    <mergeCell ref="RDU81:RDV81"/>
    <mergeCell ref="RDW81:RDX81"/>
    <mergeCell ref="RDY81:RDZ81"/>
    <mergeCell ref="RDG81:RDH81"/>
    <mergeCell ref="RDI81:RDJ81"/>
    <mergeCell ref="RDK81:RDL81"/>
    <mergeCell ref="RDM81:RDN81"/>
    <mergeCell ref="RDO81:RDP81"/>
    <mergeCell ref="RCW81:RCX81"/>
    <mergeCell ref="RCY81:RCZ81"/>
    <mergeCell ref="RDA81:RDB81"/>
    <mergeCell ref="RDC81:RDD81"/>
    <mergeCell ref="RDE81:RDF81"/>
    <mergeCell ref="RCM81:RCN81"/>
    <mergeCell ref="RCO81:RCP81"/>
    <mergeCell ref="RCQ81:RCR81"/>
    <mergeCell ref="RCS81:RCT81"/>
    <mergeCell ref="RCU81:RCV81"/>
    <mergeCell ref="RCC81:RCD81"/>
    <mergeCell ref="RCE81:RCF81"/>
    <mergeCell ref="RCG81:RCH81"/>
    <mergeCell ref="RCI81:RCJ81"/>
    <mergeCell ref="RCK81:RCL81"/>
    <mergeCell ref="RBS81:RBT81"/>
    <mergeCell ref="RBU81:RBV81"/>
    <mergeCell ref="RBW81:RBX81"/>
    <mergeCell ref="RBY81:RBZ81"/>
    <mergeCell ref="RCA81:RCB81"/>
    <mergeCell ref="RBI81:RBJ81"/>
    <mergeCell ref="RBK81:RBL81"/>
    <mergeCell ref="RBM81:RBN81"/>
    <mergeCell ref="RBO81:RBP81"/>
    <mergeCell ref="RBQ81:RBR81"/>
    <mergeCell ref="RAY81:RAZ81"/>
    <mergeCell ref="RBA81:RBB81"/>
    <mergeCell ref="RBC81:RBD81"/>
    <mergeCell ref="RBE81:RBF81"/>
    <mergeCell ref="RBG81:RBH81"/>
    <mergeCell ref="RAO81:RAP81"/>
    <mergeCell ref="RAQ81:RAR81"/>
    <mergeCell ref="RAS81:RAT81"/>
    <mergeCell ref="RAU81:RAV81"/>
    <mergeCell ref="RAW81:RAX81"/>
    <mergeCell ref="RAE81:RAF81"/>
    <mergeCell ref="RAG81:RAH81"/>
    <mergeCell ref="RAI81:RAJ81"/>
    <mergeCell ref="RAK81:RAL81"/>
    <mergeCell ref="RAM81:RAN81"/>
    <mergeCell ref="QZU81:QZV81"/>
    <mergeCell ref="QZW81:QZX81"/>
    <mergeCell ref="QZY81:QZZ81"/>
    <mergeCell ref="RAA81:RAB81"/>
    <mergeCell ref="RAC81:RAD81"/>
    <mergeCell ref="QZK81:QZL81"/>
    <mergeCell ref="QZM81:QZN81"/>
    <mergeCell ref="QZO81:QZP81"/>
    <mergeCell ref="QZQ81:QZR81"/>
    <mergeCell ref="QZS81:QZT81"/>
    <mergeCell ref="QZA81:QZB81"/>
    <mergeCell ref="QZC81:QZD81"/>
    <mergeCell ref="QZE81:QZF81"/>
    <mergeCell ref="QZG81:QZH81"/>
    <mergeCell ref="QZI81:QZJ81"/>
    <mergeCell ref="QYQ81:QYR81"/>
    <mergeCell ref="QYS81:QYT81"/>
    <mergeCell ref="QYU81:QYV81"/>
    <mergeCell ref="QYW81:QYX81"/>
    <mergeCell ref="QYY81:QYZ81"/>
    <mergeCell ref="QYG81:QYH81"/>
    <mergeCell ref="QYI81:QYJ81"/>
    <mergeCell ref="QYK81:QYL81"/>
    <mergeCell ref="QYM81:QYN81"/>
    <mergeCell ref="QYO81:QYP81"/>
    <mergeCell ref="QXW81:QXX81"/>
    <mergeCell ref="QXY81:QXZ81"/>
    <mergeCell ref="QYA81:QYB81"/>
    <mergeCell ref="QYC81:QYD81"/>
    <mergeCell ref="QYE81:QYF81"/>
    <mergeCell ref="QXM81:QXN81"/>
    <mergeCell ref="QXO81:QXP81"/>
    <mergeCell ref="QXQ81:QXR81"/>
    <mergeCell ref="QXS81:QXT81"/>
    <mergeCell ref="QXU81:QXV81"/>
    <mergeCell ref="QXC81:QXD81"/>
    <mergeCell ref="QXE81:QXF81"/>
    <mergeCell ref="QXG81:QXH81"/>
    <mergeCell ref="QXI81:QXJ81"/>
    <mergeCell ref="QXK81:QXL81"/>
    <mergeCell ref="QWS81:QWT81"/>
    <mergeCell ref="QWU81:QWV81"/>
    <mergeCell ref="QWW81:QWX81"/>
    <mergeCell ref="QWY81:QWZ81"/>
    <mergeCell ref="QXA81:QXB81"/>
    <mergeCell ref="QWI81:QWJ81"/>
    <mergeCell ref="QWK81:QWL81"/>
    <mergeCell ref="QWM81:QWN81"/>
    <mergeCell ref="QWO81:QWP81"/>
    <mergeCell ref="QWQ81:QWR81"/>
    <mergeCell ref="QVY81:QVZ81"/>
    <mergeCell ref="QWA81:QWB81"/>
    <mergeCell ref="QWC81:QWD81"/>
    <mergeCell ref="QWE81:QWF81"/>
    <mergeCell ref="QWG81:QWH81"/>
    <mergeCell ref="QVO81:QVP81"/>
    <mergeCell ref="QVQ81:QVR81"/>
    <mergeCell ref="QVS81:QVT81"/>
    <mergeCell ref="QVU81:QVV81"/>
    <mergeCell ref="QVW81:QVX81"/>
    <mergeCell ref="QVE81:QVF81"/>
    <mergeCell ref="QVG81:QVH81"/>
    <mergeCell ref="QVI81:QVJ81"/>
    <mergeCell ref="QVK81:QVL81"/>
    <mergeCell ref="QVM81:QVN81"/>
    <mergeCell ref="QUU81:QUV81"/>
    <mergeCell ref="QUW81:QUX81"/>
    <mergeCell ref="QUY81:QUZ81"/>
    <mergeCell ref="QVA81:QVB81"/>
    <mergeCell ref="QVC81:QVD81"/>
    <mergeCell ref="QUK81:QUL81"/>
    <mergeCell ref="QUM81:QUN81"/>
    <mergeCell ref="QUO81:QUP81"/>
    <mergeCell ref="QUQ81:QUR81"/>
    <mergeCell ref="QUS81:QUT81"/>
    <mergeCell ref="QUA81:QUB81"/>
    <mergeCell ref="QUC81:QUD81"/>
    <mergeCell ref="QUE81:QUF81"/>
    <mergeCell ref="QUG81:QUH81"/>
    <mergeCell ref="QUI81:QUJ81"/>
    <mergeCell ref="QTQ81:QTR81"/>
    <mergeCell ref="QTS81:QTT81"/>
    <mergeCell ref="QTU81:QTV81"/>
    <mergeCell ref="QTW81:QTX81"/>
    <mergeCell ref="QTY81:QTZ81"/>
    <mergeCell ref="QTG81:QTH81"/>
    <mergeCell ref="QTI81:QTJ81"/>
    <mergeCell ref="QTK81:QTL81"/>
    <mergeCell ref="QTM81:QTN81"/>
    <mergeCell ref="QTO81:QTP81"/>
    <mergeCell ref="QSW81:QSX81"/>
    <mergeCell ref="QSY81:QSZ81"/>
    <mergeCell ref="QTA81:QTB81"/>
    <mergeCell ref="QTC81:QTD81"/>
    <mergeCell ref="QTE81:QTF81"/>
    <mergeCell ref="QSM81:QSN81"/>
    <mergeCell ref="QSO81:QSP81"/>
    <mergeCell ref="QSQ81:QSR81"/>
    <mergeCell ref="QSS81:QST81"/>
    <mergeCell ref="QSU81:QSV81"/>
    <mergeCell ref="QSC81:QSD81"/>
    <mergeCell ref="QSE81:QSF81"/>
    <mergeCell ref="QSG81:QSH81"/>
    <mergeCell ref="QSI81:QSJ81"/>
    <mergeCell ref="QSK81:QSL81"/>
    <mergeCell ref="QRS81:QRT81"/>
    <mergeCell ref="QRU81:QRV81"/>
    <mergeCell ref="QRW81:QRX81"/>
    <mergeCell ref="QRY81:QRZ81"/>
    <mergeCell ref="QSA81:QSB81"/>
    <mergeCell ref="QRI81:QRJ81"/>
    <mergeCell ref="QRK81:QRL81"/>
    <mergeCell ref="QRM81:QRN81"/>
    <mergeCell ref="QRO81:QRP81"/>
    <mergeCell ref="QRQ81:QRR81"/>
    <mergeCell ref="QQY81:QQZ81"/>
    <mergeCell ref="QRA81:QRB81"/>
    <mergeCell ref="QRC81:QRD81"/>
    <mergeCell ref="QRE81:QRF81"/>
    <mergeCell ref="QRG81:QRH81"/>
    <mergeCell ref="QQO81:QQP81"/>
    <mergeCell ref="QQQ81:QQR81"/>
    <mergeCell ref="QQS81:QQT81"/>
    <mergeCell ref="QQU81:QQV81"/>
    <mergeCell ref="QQW81:QQX81"/>
    <mergeCell ref="QQE81:QQF81"/>
    <mergeCell ref="QQG81:QQH81"/>
    <mergeCell ref="QQI81:QQJ81"/>
    <mergeCell ref="QQK81:QQL81"/>
    <mergeCell ref="QQM81:QQN81"/>
    <mergeCell ref="QPU81:QPV81"/>
    <mergeCell ref="QPW81:QPX81"/>
    <mergeCell ref="QPY81:QPZ81"/>
    <mergeCell ref="QQA81:QQB81"/>
    <mergeCell ref="QQC81:QQD81"/>
    <mergeCell ref="QPK81:QPL81"/>
    <mergeCell ref="QPM81:QPN81"/>
    <mergeCell ref="QPO81:QPP81"/>
    <mergeCell ref="QPQ81:QPR81"/>
    <mergeCell ref="QPS81:QPT81"/>
    <mergeCell ref="QPA81:QPB81"/>
    <mergeCell ref="QPC81:QPD81"/>
    <mergeCell ref="QPE81:QPF81"/>
    <mergeCell ref="QPG81:QPH81"/>
    <mergeCell ref="QPI81:QPJ81"/>
    <mergeCell ref="QOQ81:QOR81"/>
    <mergeCell ref="QOS81:QOT81"/>
    <mergeCell ref="QOU81:QOV81"/>
    <mergeCell ref="QOW81:QOX81"/>
    <mergeCell ref="QOY81:QOZ81"/>
    <mergeCell ref="QOG81:QOH81"/>
    <mergeCell ref="QOI81:QOJ81"/>
    <mergeCell ref="QOK81:QOL81"/>
    <mergeCell ref="QOM81:QON81"/>
    <mergeCell ref="QOO81:QOP81"/>
    <mergeCell ref="QNW81:QNX81"/>
    <mergeCell ref="QNY81:QNZ81"/>
    <mergeCell ref="QOA81:QOB81"/>
    <mergeCell ref="QOC81:QOD81"/>
    <mergeCell ref="QOE81:QOF81"/>
    <mergeCell ref="QNM81:QNN81"/>
    <mergeCell ref="QNO81:QNP81"/>
    <mergeCell ref="QNQ81:QNR81"/>
    <mergeCell ref="QNS81:QNT81"/>
    <mergeCell ref="QNU81:QNV81"/>
    <mergeCell ref="QNC81:QND81"/>
    <mergeCell ref="QNE81:QNF81"/>
    <mergeCell ref="QNG81:QNH81"/>
    <mergeCell ref="QNI81:QNJ81"/>
    <mergeCell ref="QNK81:QNL81"/>
    <mergeCell ref="QMS81:QMT81"/>
    <mergeCell ref="QMU81:QMV81"/>
    <mergeCell ref="QMW81:QMX81"/>
    <mergeCell ref="QMY81:QMZ81"/>
    <mergeCell ref="QNA81:QNB81"/>
    <mergeCell ref="QMI81:QMJ81"/>
    <mergeCell ref="QMK81:QML81"/>
    <mergeCell ref="QMM81:QMN81"/>
    <mergeCell ref="QMO81:QMP81"/>
    <mergeCell ref="QMQ81:QMR81"/>
    <mergeCell ref="QLY81:QLZ81"/>
    <mergeCell ref="QMA81:QMB81"/>
    <mergeCell ref="QMC81:QMD81"/>
    <mergeCell ref="QME81:QMF81"/>
    <mergeCell ref="QMG81:QMH81"/>
    <mergeCell ref="QLO81:QLP81"/>
    <mergeCell ref="QLQ81:QLR81"/>
    <mergeCell ref="QLS81:QLT81"/>
    <mergeCell ref="QLU81:QLV81"/>
    <mergeCell ref="QLW81:QLX81"/>
    <mergeCell ref="QLE81:QLF81"/>
    <mergeCell ref="QLG81:QLH81"/>
    <mergeCell ref="QLI81:QLJ81"/>
    <mergeCell ref="QLK81:QLL81"/>
    <mergeCell ref="QLM81:QLN81"/>
    <mergeCell ref="QKU81:QKV81"/>
    <mergeCell ref="QKW81:QKX81"/>
    <mergeCell ref="QKY81:QKZ81"/>
    <mergeCell ref="QLA81:QLB81"/>
    <mergeCell ref="QLC81:QLD81"/>
    <mergeCell ref="QKK81:QKL81"/>
    <mergeCell ref="QKM81:QKN81"/>
    <mergeCell ref="QKO81:QKP81"/>
    <mergeCell ref="QKQ81:QKR81"/>
    <mergeCell ref="QKS81:QKT81"/>
    <mergeCell ref="QKA81:QKB81"/>
    <mergeCell ref="QKC81:QKD81"/>
    <mergeCell ref="QKE81:QKF81"/>
    <mergeCell ref="QKG81:QKH81"/>
    <mergeCell ref="QKI81:QKJ81"/>
    <mergeCell ref="QJQ81:QJR81"/>
    <mergeCell ref="QJS81:QJT81"/>
    <mergeCell ref="QJU81:QJV81"/>
    <mergeCell ref="QJW81:QJX81"/>
    <mergeCell ref="QJY81:QJZ81"/>
    <mergeCell ref="QJG81:QJH81"/>
    <mergeCell ref="QJI81:QJJ81"/>
    <mergeCell ref="QJK81:QJL81"/>
    <mergeCell ref="QJM81:QJN81"/>
    <mergeCell ref="QJO81:QJP81"/>
    <mergeCell ref="QIW81:QIX81"/>
    <mergeCell ref="QIY81:QIZ81"/>
    <mergeCell ref="QJA81:QJB81"/>
    <mergeCell ref="QJC81:QJD81"/>
    <mergeCell ref="QJE81:QJF81"/>
    <mergeCell ref="QIM81:QIN81"/>
    <mergeCell ref="QIO81:QIP81"/>
    <mergeCell ref="QIQ81:QIR81"/>
    <mergeCell ref="QIS81:QIT81"/>
    <mergeCell ref="QIU81:QIV81"/>
    <mergeCell ref="QIC81:QID81"/>
    <mergeCell ref="QIE81:QIF81"/>
    <mergeCell ref="QIG81:QIH81"/>
    <mergeCell ref="QII81:QIJ81"/>
    <mergeCell ref="QIK81:QIL81"/>
    <mergeCell ref="QHS81:QHT81"/>
    <mergeCell ref="QHU81:QHV81"/>
    <mergeCell ref="QHW81:QHX81"/>
    <mergeCell ref="QHY81:QHZ81"/>
    <mergeCell ref="QIA81:QIB81"/>
    <mergeCell ref="QHI81:QHJ81"/>
    <mergeCell ref="QHK81:QHL81"/>
    <mergeCell ref="QHM81:QHN81"/>
    <mergeCell ref="QHO81:QHP81"/>
    <mergeCell ref="QHQ81:QHR81"/>
    <mergeCell ref="QGY81:QGZ81"/>
    <mergeCell ref="QHA81:QHB81"/>
    <mergeCell ref="QHC81:QHD81"/>
    <mergeCell ref="QHE81:QHF81"/>
    <mergeCell ref="QHG81:QHH81"/>
    <mergeCell ref="QGO81:QGP81"/>
    <mergeCell ref="QGQ81:QGR81"/>
    <mergeCell ref="QGS81:QGT81"/>
    <mergeCell ref="QGU81:QGV81"/>
    <mergeCell ref="QGW81:QGX81"/>
    <mergeCell ref="QGE81:QGF81"/>
    <mergeCell ref="QGG81:QGH81"/>
    <mergeCell ref="QGI81:QGJ81"/>
    <mergeCell ref="QGK81:QGL81"/>
    <mergeCell ref="QGM81:QGN81"/>
    <mergeCell ref="QFU81:QFV81"/>
    <mergeCell ref="QFW81:QFX81"/>
    <mergeCell ref="QFY81:QFZ81"/>
    <mergeCell ref="QGA81:QGB81"/>
    <mergeCell ref="QGC81:QGD81"/>
    <mergeCell ref="QFK81:QFL81"/>
    <mergeCell ref="QFM81:QFN81"/>
    <mergeCell ref="QFO81:QFP81"/>
    <mergeCell ref="QFQ81:QFR81"/>
    <mergeCell ref="QFS81:QFT81"/>
    <mergeCell ref="QFA81:QFB81"/>
    <mergeCell ref="QFC81:QFD81"/>
    <mergeCell ref="QFE81:QFF81"/>
    <mergeCell ref="QFG81:QFH81"/>
    <mergeCell ref="QFI81:QFJ81"/>
    <mergeCell ref="QEQ81:QER81"/>
    <mergeCell ref="QES81:QET81"/>
    <mergeCell ref="QEU81:QEV81"/>
    <mergeCell ref="QEW81:QEX81"/>
    <mergeCell ref="QEY81:QEZ81"/>
    <mergeCell ref="QEG81:QEH81"/>
    <mergeCell ref="QEI81:QEJ81"/>
    <mergeCell ref="QEK81:QEL81"/>
    <mergeCell ref="QEM81:QEN81"/>
    <mergeCell ref="QEO81:QEP81"/>
    <mergeCell ref="QDW81:QDX81"/>
    <mergeCell ref="QDY81:QDZ81"/>
    <mergeCell ref="QEA81:QEB81"/>
    <mergeCell ref="QEC81:QED81"/>
    <mergeCell ref="QEE81:QEF81"/>
    <mergeCell ref="QDM81:QDN81"/>
    <mergeCell ref="QDO81:QDP81"/>
    <mergeCell ref="QDQ81:QDR81"/>
    <mergeCell ref="QDS81:QDT81"/>
    <mergeCell ref="QDU81:QDV81"/>
    <mergeCell ref="QDC81:QDD81"/>
    <mergeCell ref="QDE81:QDF81"/>
    <mergeCell ref="QDG81:QDH81"/>
    <mergeCell ref="QDI81:QDJ81"/>
    <mergeCell ref="QDK81:QDL81"/>
    <mergeCell ref="QCS81:QCT81"/>
    <mergeCell ref="QCU81:QCV81"/>
    <mergeCell ref="QCW81:QCX81"/>
    <mergeCell ref="QCY81:QCZ81"/>
    <mergeCell ref="QDA81:QDB81"/>
    <mergeCell ref="QCI81:QCJ81"/>
    <mergeCell ref="QCK81:QCL81"/>
    <mergeCell ref="QCM81:QCN81"/>
    <mergeCell ref="QCO81:QCP81"/>
    <mergeCell ref="QCQ81:QCR81"/>
    <mergeCell ref="QBY81:QBZ81"/>
    <mergeCell ref="QCA81:QCB81"/>
    <mergeCell ref="QCC81:QCD81"/>
    <mergeCell ref="QCE81:QCF81"/>
    <mergeCell ref="QCG81:QCH81"/>
    <mergeCell ref="QBO81:QBP81"/>
    <mergeCell ref="QBQ81:QBR81"/>
    <mergeCell ref="QBS81:QBT81"/>
    <mergeCell ref="QBU81:QBV81"/>
    <mergeCell ref="QBW81:QBX81"/>
    <mergeCell ref="QBE81:QBF81"/>
    <mergeCell ref="QBG81:QBH81"/>
    <mergeCell ref="QBI81:QBJ81"/>
    <mergeCell ref="QBK81:QBL81"/>
    <mergeCell ref="QBM81:QBN81"/>
    <mergeCell ref="QAU81:QAV81"/>
    <mergeCell ref="QAW81:QAX81"/>
    <mergeCell ref="QAY81:QAZ81"/>
    <mergeCell ref="QBA81:QBB81"/>
    <mergeCell ref="QBC81:QBD81"/>
    <mergeCell ref="QAK81:QAL81"/>
    <mergeCell ref="QAM81:QAN81"/>
    <mergeCell ref="QAO81:QAP81"/>
    <mergeCell ref="QAQ81:QAR81"/>
    <mergeCell ref="QAS81:QAT81"/>
    <mergeCell ref="QAA81:QAB81"/>
    <mergeCell ref="QAC81:QAD81"/>
    <mergeCell ref="QAE81:QAF81"/>
    <mergeCell ref="QAG81:QAH81"/>
    <mergeCell ref="QAI81:QAJ81"/>
    <mergeCell ref="PZQ81:PZR81"/>
    <mergeCell ref="PZS81:PZT81"/>
    <mergeCell ref="PZU81:PZV81"/>
    <mergeCell ref="PZW81:PZX81"/>
    <mergeCell ref="PZY81:PZZ81"/>
    <mergeCell ref="PZG81:PZH81"/>
    <mergeCell ref="PZI81:PZJ81"/>
    <mergeCell ref="PZK81:PZL81"/>
    <mergeCell ref="PZM81:PZN81"/>
    <mergeCell ref="PZO81:PZP81"/>
    <mergeCell ref="PYW81:PYX81"/>
    <mergeCell ref="PYY81:PYZ81"/>
    <mergeCell ref="PZA81:PZB81"/>
    <mergeCell ref="PZC81:PZD81"/>
    <mergeCell ref="PZE81:PZF81"/>
    <mergeCell ref="PYM81:PYN81"/>
    <mergeCell ref="PYO81:PYP81"/>
    <mergeCell ref="PYQ81:PYR81"/>
    <mergeCell ref="PYS81:PYT81"/>
    <mergeCell ref="PYU81:PYV81"/>
    <mergeCell ref="PYC81:PYD81"/>
    <mergeCell ref="PYE81:PYF81"/>
    <mergeCell ref="PYG81:PYH81"/>
    <mergeCell ref="PYI81:PYJ81"/>
    <mergeCell ref="PYK81:PYL81"/>
    <mergeCell ref="PXS81:PXT81"/>
    <mergeCell ref="PXU81:PXV81"/>
    <mergeCell ref="PXW81:PXX81"/>
    <mergeCell ref="PXY81:PXZ81"/>
    <mergeCell ref="PYA81:PYB81"/>
    <mergeCell ref="PXI81:PXJ81"/>
    <mergeCell ref="PXK81:PXL81"/>
    <mergeCell ref="PXM81:PXN81"/>
    <mergeCell ref="PXO81:PXP81"/>
    <mergeCell ref="PXQ81:PXR81"/>
    <mergeCell ref="PWY81:PWZ81"/>
    <mergeCell ref="PXA81:PXB81"/>
    <mergeCell ref="PXC81:PXD81"/>
    <mergeCell ref="PXE81:PXF81"/>
    <mergeCell ref="PXG81:PXH81"/>
    <mergeCell ref="PWO81:PWP81"/>
    <mergeCell ref="PWQ81:PWR81"/>
    <mergeCell ref="PWS81:PWT81"/>
    <mergeCell ref="PWU81:PWV81"/>
    <mergeCell ref="PWW81:PWX81"/>
    <mergeCell ref="PWE81:PWF81"/>
    <mergeCell ref="PWG81:PWH81"/>
    <mergeCell ref="PWI81:PWJ81"/>
    <mergeCell ref="PWK81:PWL81"/>
    <mergeCell ref="PWM81:PWN81"/>
    <mergeCell ref="PVU81:PVV81"/>
    <mergeCell ref="PVW81:PVX81"/>
    <mergeCell ref="PVY81:PVZ81"/>
    <mergeCell ref="PWA81:PWB81"/>
    <mergeCell ref="PWC81:PWD81"/>
    <mergeCell ref="PVK81:PVL81"/>
    <mergeCell ref="PVM81:PVN81"/>
    <mergeCell ref="PVO81:PVP81"/>
    <mergeCell ref="PVQ81:PVR81"/>
    <mergeCell ref="PVS81:PVT81"/>
    <mergeCell ref="PVA81:PVB81"/>
    <mergeCell ref="PVC81:PVD81"/>
    <mergeCell ref="PVE81:PVF81"/>
    <mergeCell ref="PVG81:PVH81"/>
    <mergeCell ref="PVI81:PVJ81"/>
    <mergeCell ref="PUQ81:PUR81"/>
    <mergeCell ref="PUS81:PUT81"/>
    <mergeCell ref="PUU81:PUV81"/>
    <mergeCell ref="PUW81:PUX81"/>
    <mergeCell ref="PUY81:PUZ81"/>
    <mergeCell ref="PUG81:PUH81"/>
    <mergeCell ref="PUI81:PUJ81"/>
    <mergeCell ref="PUK81:PUL81"/>
    <mergeCell ref="PUM81:PUN81"/>
    <mergeCell ref="PUO81:PUP81"/>
    <mergeCell ref="PTW81:PTX81"/>
    <mergeCell ref="PTY81:PTZ81"/>
    <mergeCell ref="PUA81:PUB81"/>
    <mergeCell ref="PUC81:PUD81"/>
    <mergeCell ref="PUE81:PUF81"/>
    <mergeCell ref="PTM81:PTN81"/>
    <mergeCell ref="PTO81:PTP81"/>
    <mergeCell ref="PTQ81:PTR81"/>
    <mergeCell ref="PTS81:PTT81"/>
    <mergeCell ref="PTU81:PTV81"/>
    <mergeCell ref="PTC81:PTD81"/>
    <mergeCell ref="PTE81:PTF81"/>
    <mergeCell ref="PTG81:PTH81"/>
    <mergeCell ref="PTI81:PTJ81"/>
    <mergeCell ref="PTK81:PTL81"/>
    <mergeCell ref="PSS81:PST81"/>
    <mergeCell ref="PSU81:PSV81"/>
    <mergeCell ref="PSW81:PSX81"/>
    <mergeCell ref="PSY81:PSZ81"/>
    <mergeCell ref="PTA81:PTB81"/>
    <mergeCell ref="PSI81:PSJ81"/>
    <mergeCell ref="PSK81:PSL81"/>
    <mergeCell ref="PSM81:PSN81"/>
    <mergeCell ref="PSO81:PSP81"/>
    <mergeCell ref="PSQ81:PSR81"/>
    <mergeCell ref="PRY81:PRZ81"/>
    <mergeCell ref="PSA81:PSB81"/>
    <mergeCell ref="PSC81:PSD81"/>
    <mergeCell ref="PSE81:PSF81"/>
    <mergeCell ref="PSG81:PSH81"/>
    <mergeCell ref="PRO81:PRP81"/>
    <mergeCell ref="PRQ81:PRR81"/>
    <mergeCell ref="PRS81:PRT81"/>
    <mergeCell ref="PRU81:PRV81"/>
    <mergeCell ref="PRW81:PRX81"/>
    <mergeCell ref="PRE81:PRF81"/>
    <mergeCell ref="PRG81:PRH81"/>
    <mergeCell ref="PRI81:PRJ81"/>
    <mergeCell ref="PRK81:PRL81"/>
    <mergeCell ref="PRM81:PRN81"/>
    <mergeCell ref="PQU81:PQV81"/>
    <mergeCell ref="PQW81:PQX81"/>
    <mergeCell ref="PQY81:PQZ81"/>
    <mergeCell ref="PRA81:PRB81"/>
    <mergeCell ref="PRC81:PRD81"/>
    <mergeCell ref="PQK81:PQL81"/>
    <mergeCell ref="PQM81:PQN81"/>
    <mergeCell ref="PQO81:PQP81"/>
    <mergeCell ref="PQQ81:PQR81"/>
    <mergeCell ref="PQS81:PQT81"/>
    <mergeCell ref="PQA81:PQB81"/>
    <mergeCell ref="PQC81:PQD81"/>
    <mergeCell ref="PQE81:PQF81"/>
    <mergeCell ref="PQG81:PQH81"/>
    <mergeCell ref="PQI81:PQJ81"/>
    <mergeCell ref="PPQ81:PPR81"/>
    <mergeCell ref="PPS81:PPT81"/>
    <mergeCell ref="PPU81:PPV81"/>
    <mergeCell ref="PPW81:PPX81"/>
    <mergeCell ref="PPY81:PPZ81"/>
    <mergeCell ref="PPG81:PPH81"/>
    <mergeCell ref="PPI81:PPJ81"/>
    <mergeCell ref="PPK81:PPL81"/>
    <mergeCell ref="PPM81:PPN81"/>
    <mergeCell ref="PPO81:PPP81"/>
    <mergeCell ref="POW81:POX81"/>
    <mergeCell ref="POY81:POZ81"/>
    <mergeCell ref="PPA81:PPB81"/>
    <mergeCell ref="PPC81:PPD81"/>
    <mergeCell ref="PPE81:PPF81"/>
    <mergeCell ref="POM81:PON81"/>
    <mergeCell ref="POO81:POP81"/>
    <mergeCell ref="POQ81:POR81"/>
    <mergeCell ref="POS81:POT81"/>
    <mergeCell ref="POU81:POV81"/>
    <mergeCell ref="POC81:POD81"/>
    <mergeCell ref="POE81:POF81"/>
    <mergeCell ref="POG81:POH81"/>
    <mergeCell ref="POI81:POJ81"/>
    <mergeCell ref="POK81:POL81"/>
    <mergeCell ref="PNS81:PNT81"/>
    <mergeCell ref="PNU81:PNV81"/>
    <mergeCell ref="PNW81:PNX81"/>
    <mergeCell ref="PNY81:PNZ81"/>
    <mergeCell ref="POA81:POB81"/>
    <mergeCell ref="PNI81:PNJ81"/>
    <mergeCell ref="PNK81:PNL81"/>
    <mergeCell ref="PNM81:PNN81"/>
    <mergeCell ref="PNO81:PNP81"/>
    <mergeCell ref="PNQ81:PNR81"/>
    <mergeCell ref="PMY81:PMZ81"/>
    <mergeCell ref="PNA81:PNB81"/>
    <mergeCell ref="PNC81:PND81"/>
    <mergeCell ref="PNE81:PNF81"/>
    <mergeCell ref="PNG81:PNH81"/>
    <mergeCell ref="PMO81:PMP81"/>
    <mergeCell ref="PMQ81:PMR81"/>
    <mergeCell ref="PMS81:PMT81"/>
    <mergeCell ref="PMU81:PMV81"/>
    <mergeCell ref="PMW81:PMX81"/>
    <mergeCell ref="PME81:PMF81"/>
    <mergeCell ref="PMG81:PMH81"/>
    <mergeCell ref="PMI81:PMJ81"/>
    <mergeCell ref="PMK81:PML81"/>
    <mergeCell ref="PMM81:PMN81"/>
    <mergeCell ref="PLU81:PLV81"/>
    <mergeCell ref="PLW81:PLX81"/>
    <mergeCell ref="PLY81:PLZ81"/>
    <mergeCell ref="PMA81:PMB81"/>
    <mergeCell ref="PMC81:PMD81"/>
    <mergeCell ref="PLK81:PLL81"/>
    <mergeCell ref="PLM81:PLN81"/>
    <mergeCell ref="PLO81:PLP81"/>
    <mergeCell ref="PLQ81:PLR81"/>
    <mergeCell ref="PLS81:PLT81"/>
    <mergeCell ref="PLA81:PLB81"/>
    <mergeCell ref="PLC81:PLD81"/>
    <mergeCell ref="PLE81:PLF81"/>
    <mergeCell ref="PLG81:PLH81"/>
    <mergeCell ref="PLI81:PLJ81"/>
    <mergeCell ref="PKQ81:PKR81"/>
    <mergeCell ref="PKS81:PKT81"/>
    <mergeCell ref="PKU81:PKV81"/>
    <mergeCell ref="PKW81:PKX81"/>
    <mergeCell ref="PKY81:PKZ81"/>
    <mergeCell ref="PKG81:PKH81"/>
    <mergeCell ref="PKI81:PKJ81"/>
    <mergeCell ref="PKK81:PKL81"/>
    <mergeCell ref="PKM81:PKN81"/>
    <mergeCell ref="PKO81:PKP81"/>
    <mergeCell ref="PJW81:PJX81"/>
    <mergeCell ref="PJY81:PJZ81"/>
    <mergeCell ref="PKA81:PKB81"/>
    <mergeCell ref="PKC81:PKD81"/>
    <mergeCell ref="PKE81:PKF81"/>
    <mergeCell ref="PJM81:PJN81"/>
    <mergeCell ref="PJO81:PJP81"/>
    <mergeCell ref="PJQ81:PJR81"/>
    <mergeCell ref="PJS81:PJT81"/>
    <mergeCell ref="PJU81:PJV81"/>
    <mergeCell ref="PJC81:PJD81"/>
    <mergeCell ref="PJE81:PJF81"/>
    <mergeCell ref="PJG81:PJH81"/>
    <mergeCell ref="PJI81:PJJ81"/>
    <mergeCell ref="PJK81:PJL81"/>
    <mergeCell ref="PIS81:PIT81"/>
    <mergeCell ref="PIU81:PIV81"/>
    <mergeCell ref="PIW81:PIX81"/>
    <mergeCell ref="PIY81:PIZ81"/>
    <mergeCell ref="PJA81:PJB81"/>
    <mergeCell ref="PII81:PIJ81"/>
    <mergeCell ref="PIK81:PIL81"/>
    <mergeCell ref="PIM81:PIN81"/>
    <mergeCell ref="PIO81:PIP81"/>
    <mergeCell ref="PIQ81:PIR81"/>
    <mergeCell ref="PHY81:PHZ81"/>
    <mergeCell ref="PIA81:PIB81"/>
    <mergeCell ref="PIC81:PID81"/>
    <mergeCell ref="PIE81:PIF81"/>
    <mergeCell ref="PIG81:PIH81"/>
    <mergeCell ref="PHO81:PHP81"/>
    <mergeCell ref="PHQ81:PHR81"/>
    <mergeCell ref="PHS81:PHT81"/>
    <mergeCell ref="PHU81:PHV81"/>
    <mergeCell ref="PHW81:PHX81"/>
    <mergeCell ref="PHE81:PHF81"/>
    <mergeCell ref="PHG81:PHH81"/>
    <mergeCell ref="PHI81:PHJ81"/>
    <mergeCell ref="PHK81:PHL81"/>
    <mergeCell ref="PHM81:PHN81"/>
    <mergeCell ref="PGU81:PGV81"/>
    <mergeCell ref="PGW81:PGX81"/>
    <mergeCell ref="PGY81:PGZ81"/>
    <mergeCell ref="PHA81:PHB81"/>
    <mergeCell ref="PHC81:PHD81"/>
    <mergeCell ref="PGK81:PGL81"/>
    <mergeCell ref="PGM81:PGN81"/>
    <mergeCell ref="PGO81:PGP81"/>
    <mergeCell ref="PGQ81:PGR81"/>
    <mergeCell ref="PGS81:PGT81"/>
    <mergeCell ref="PGA81:PGB81"/>
    <mergeCell ref="PGC81:PGD81"/>
    <mergeCell ref="PGE81:PGF81"/>
    <mergeCell ref="PGG81:PGH81"/>
    <mergeCell ref="PGI81:PGJ81"/>
    <mergeCell ref="PFQ81:PFR81"/>
    <mergeCell ref="PFS81:PFT81"/>
    <mergeCell ref="PFU81:PFV81"/>
    <mergeCell ref="PFW81:PFX81"/>
    <mergeCell ref="PFY81:PFZ81"/>
    <mergeCell ref="PFG81:PFH81"/>
    <mergeCell ref="PFI81:PFJ81"/>
    <mergeCell ref="PFK81:PFL81"/>
    <mergeCell ref="PFM81:PFN81"/>
    <mergeCell ref="PFO81:PFP81"/>
    <mergeCell ref="PEW81:PEX81"/>
    <mergeCell ref="PEY81:PEZ81"/>
    <mergeCell ref="PFA81:PFB81"/>
    <mergeCell ref="PFC81:PFD81"/>
    <mergeCell ref="PFE81:PFF81"/>
    <mergeCell ref="PEM81:PEN81"/>
    <mergeCell ref="PEO81:PEP81"/>
    <mergeCell ref="PEQ81:PER81"/>
    <mergeCell ref="PES81:PET81"/>
    <mergeCell ref="PEU81:PEV81"/>
    <mergeCell ref="PEC81:PED81"/>
    <mergeCell ref="PEE81:PEF81"/>
    <mergeCell ref="PEG81:PEH81"/>
    <mergeCell ref="PEI81:PEJ81"/>
    <mergeCell ref="PEK81:PEL81"/>
    <mergeCell ref="PDS81:PDT81"/>
    <mergeCell ref="PDU81:PDV81"/>
    <mergeCell ref="PDW81:PDX81"/>
    <mergeCell ref="PDY81:PDZ81"/>
    <mergeCell ref="PEA81:PEB81"/>
    <mergeCell ref="PDI81:PDJ81"/>
    <mergeCell ref="PDK81:PDL81"/>
    <mergeCell ref="PDM81:PDN81"/>
    <mergeCell ref="PDO81:PDP81"/>
    <mergeCell ref="PDQ81:PDR81"/>
    <mergeCell ref="PCY81:PCZ81"/>
    <mergeCell ref="PDA81:PDB81"/>
    <mergeCell ref="PDC81:PDD81"/>
    <mergeCell ref="PDE81:PDF81"/>
    <mergeCell ref="PDG81:PDH81"/>
    <mergeCell ref="PCO81:PCP81"/>
    <mergeCell ref="PCQ81:PCR81"/>
    <mergeCell ref="PCS81:PCT81"/>
    <mergeCell ref="PCU81:PCV81"/>
    <mergeCell ref="PCW81:PCX81"/>
    <mergeCell ref="PCE81:PCF81"/>
    <mergeCell ref="PCG81:PCH81"/>
    <mergeCell ref="PCI81:PCJ81"/>
    <mergeCell ref="PCK81:PCL81"/>
    <mergeCell ref="PCM81:PCN81"/>
    <mergeCell ref="PBU81:PBV81"/>
    <mergeCell ref="PBW81:PBX81"/>
    <mergeCell ref="PBY81:PBZ81"/>
    <mergeCell ref="PCA81:PCB81"/>
    <mergeCell ref="PCC81:PCD81"/>
    <mergeCell ref="PBK81:PBL81"/>
    <mergeCell ref="PBM81:PBN81"/>
    <mergeCell ref="PBO81:PBP81"/>
    <mergeCell ref="PBQ81:PBR81"/>
    <mergeCell ref="PBS81:PBT81"/>
    <mergeCell ref="PBA81:PBB81"/>
    <mergeCell ref="PBC81:PBD81"/>
    <mergeCell ref="PBE81:PBF81"/>
    <mergeCell ref="PBG81:PBH81"/>
    <mergeCell ref="PBI81:PBJ81"/>
    <mergeCell ref="PAQ81:PAR81"/>
    <mergeCell ref="PAS81:PAT81"/>
    <mergeCell ref="PAU81:PAV81"/>
    <mergeCell ref="PAW81:PAX81"/>
    <mergeCell ref="PAY81:PAZ81"/>
    <mergeCell ref="PAG81:PAH81"/>
    <mergeCell ref="PAI81:PAJ81"/>
    <mergeCell ref="PAK81:PAL81"/>
    <mergeCell ref="PAM81:PAN81"/>
    <mergeCell ref="PAO81:PAP81"/>
    <mergeCell ref="OZW81:OZX81"/>
    <mergeCell ref="OZY81:OZZ81"/>
    <mergeCell ref="PAA81:PAB81"/>
    <mergeCell ref="PAC81:PAD81"/>
    <mergeCell ref="PAE81:PAF81"/>
    <mergeCell ref="OZM81:OZN81"/>
    <mergeCell ref="OZO81:OZP81"/>
    <mergeCell ref="OZQ81:OZR81"/>
    <mergeCell ref="OZS81:OZT81"/>
    <mergeCell ref="OZU81:OZV81"/>
    <mergeCell ref="OZC81:OZD81"/>
    <mergeCell ref="OZE81:OZF81"/>
    <mergeCell ref="OZG81:OZH81"/>
    <mergeCell ref="OZI81:OZJ81"/>
    <mergeCell ref="OZK81:OZL81"/>
    <mergeCell ref="OYS81:OYT81"/>
    <mergeCell ref="OYU81:OYV81"/>
    <mergeCell ref="OYW81:OYX81"/>
    <mergeCell ref="OYY81:OYZ81"/>
    <mergeCell ref="OZA81:OZB81"/>
    <mergeCell ref="OYI81:OYJ81"/>
    <mergeCell ref="OYK81:OYL81"/>
    <mergeCell ref="OYM81:OYN81"/>
    <mergeCell ref="OYO81:OYP81"/>
    <mergeCell ref="OYQ81:OYR81"/>
    <mergeCell ref="OXY81:OXZ81"/>
    <mergeCell ref="OYA81:OYB81"/>
    <mergeCell ref="OYC81:OYD81"/>
    <mergeCell ref="OYE81:OYF81"/>
    <mergeCell ref="OYG81:OYH81"/>
    <mergeCell ref="OXO81:OXP81"/>
    <mergeCell ref="OXQ81:OXR81"/>
    <mergeCell ref="OXS81:OXT81"/>
    <mergeCell ref="OXU81:OXV81"/>
    <mergeCell ref="OXW81:OXX81"/>
    <mergeCell ref="OXE81:OXF81"/>
    <mergeCell ref="OXG81:OXH81"/>
    <mergeCell ref="OXI81:OXJ81"/>
    <mergeCell ref="OXK81:OXL81"/>
    <mergeCell ref="OXM81:OXN81"/>
    <mergeCell ref="OWU81:OWV81"/>
    <mergeCell ref="OWW81:OWX81"/>
    <mergeCell ref="OWY81:OWZ81"/>
    <mergeCell ref="OXA81:OXB81"/>
    <mergeCell ref="OXC81:OXD81"/>
    <mergeCell ref="OWK81:OWL81"/>
    <mergeCell ref="OWM81:OWN81"/>
    <mergeCell ref="OWO81:OWP81"/>
    <mergeCell ref="OWQ81:OWR81"/>
    <mergeCell ref="OWS81:OWT81"/>
    <mergeCell ref="OWA81:OWB81"/>
    <mergeCell ref="OWC81:OWD81"/>
    <mergeCell ref="OWE81:OWF81"/>
    <mergeCell ref="OWG81:OWH81"/>
    <mergeCell ref="OWI81:OWJ81"/>
    <mergeCell ref="OVQ81:OVR81"/>
    <mergeCell ref="OVS81:OVT81"/>
    <mergeCell ref="OVU81:OVV81"/>
    <mergeCell ref="OVW81:OVX81"/>
    <mergeCell ref="OVY81:OVZ81"/>
    <mergeCell ref="OVG81:OVH81"/>
    <mergeCell ref="OVI81:OVJ81"/>
    <mergeCell ref="OVK81:OVL81"/>
    <mergeCell ref="OVM81:OVN81"/>
    <mergeCell ref="OVO81:OVP81"/>
    <mergeCell ref="OUW81:OUX81"/>
    <mergeCell ref="OUY81:OUZ81"/>
    <mergeCell ref="OVA81:OVB81"/>
    <mergeCell ref="OVC81:OVD81"/>
    <mergeCell ref="OVE81:OVF81"/>
    <mergeCell ref="OUM81:OUN81"/>
    <mergeCell ref="OUO81:OUP81"/>
    <mergeCell ref="OUQ81:OUR81"/>
    <mergeCell ref="OUS81:OUT81"/>
    <mergeCell ref="OUU81:OUV81"/>
    <mergeCell ref="OUC81:OUD81"/>
    <mergeCell ref="OUE81:OUF81"/>
    <mergeCell ref="OUG81:OUH81"/>
    <mergeCell ref="OUI81:OUJ81"/>
    <mergeCell ref="OUK81:OUL81"/>
    <mergeCell ref="OTS81:OTT81"/>
    <mergeCell ref="OTU81:OTV81"/>
    <mergeCell ref="OTW81:OTX81"/>
    <mergeCell ref="OTY81:OTZ81"/>
    <mergeCell ref="OUA81:OUB81"/>
    <mergeCell ref="OTI81:OTJ81"/>
    <mergeCell ref="OTK81:OTL81"/>
    <mergeCell ref="OTM81:OTN81"/>
    <mergeCell ref="OTO81:OTP81"/>
    <mergeCell ref="OTQ81:OTR81"/>
    <mergeCell ref="OSY81:OSZ81"/>
    <mergeCell ref="OTA81:OTB81"/>
    <mergeCell ref="OTC81:OTD81"/>
    <mergeCell ref="OTE81:OTF81"/>
    <mergeCell ref="OTG81:OTH81"/>
    <mergeCell ref="OSO81:OSP81"/>
    <mergeCell ref="OSQ81:OSR81"/>
    <mergeCell ref="OSS81:OST81"/>
    <mergeCell ref="OSU81:OSV81"/>
    <mergeCell ref="OSW81:OSX81"/>
    <mergeCell ref="OSE81:OSF81"/>
    <mergeCell ref="OSG81:OSH81"/>
    <mergeCell ref="OSI81:OSJ81"/>
    <mergeCell ref="OSK81:OSL81"/>
    <mergeCell ref="OSM81:OSN81"/>
    <mergeCell ref="ORU81:ORV81"/>
    <mergeCell ref="ORW81:ORX81"/>
    <mergeCell ref="ORY81:ORZ81"/>
    <mergeCell ref="OSA81:OSB81"/>
    <mergeCell ref="OSC81:OSD81"/>
    <mergeCell ref="ORK81:ORL81"/>
    <mergeCell ref="ORM81:ORN81"/>
    <mergeCell ref="ORO81:ORP81"/>
    <mergeCell ref="ORQ81:ORR81"/>
    <mergeCell ref="ORS81:ORT81"/>
    <mergeCell ref="ORA81:ORB81"/>
    <mergeCell ref="ORC81:ORD81"/>
    <mergeCell ref="ORE81:ORF81"/>
    <mergeCell ref="ORG81:ORH81"/>
    <mergeCell ref="ORI81:ORJ81"/>
    <mergeCell ref="OQQ81:OQR81"/>
    <mergeCell ref="OQS81:OQT81"/>
    <mergeCell ref="OQU81:OQV81"/>
    <mergeCell ref="OQW81:OQX81"/>
    <mergeCell ref="OQY81:OQZ81"/>
    <mergeCell ref="OQG81:OQH81"/>
    <mergeCell ref="OQI81:OQJ81"/>
    <mergeCell ref="OQK81:OQL81"/>
    <mergeCell ref="OQM81:OQN81"/>
    <mergeCell ref="OQO81:OQP81"/>
    <mergeCell ref="OPW81:OPX81"/>
    <mergeCell ref="OPY81:OPZ81"/>
    <mergeCell ref="OQA81:OQB81"/>
    <mergeCell ref="OQC81:OQD81"/>
    <mergeCell ref="OQE81:OQF81"/>
    <mergeCell ref="OPM81:OPN81"/>
    <mergeCell ref="OPO81:OPP81"/>
    <mergeCell ref="OPQ81:OPR81"/>
    <mergeCell ref="OPS81:OPT81"/>
    <mergeCell ref="OPU81:OPV81"/>
    <mergeCell ref="OPC81:OPD81"/>
    <mergeCell ref="OPE81:OPF81"/>
    <mergeCell ref="OPG81:OPH81"/>
    <mergeCell ref="OPI81:OPJ81"/>
    <mergeCell ref="OPK81:OPL81"/>
    <mergeCell ref="OOS81:OOT81"/>
    <mergeCell ref="OOU81:OOV81"/>
    <mergeCell ref="OOW81:OOX81"/>
    <mergeCell ref="OOY81:OOZ81"/>
    <mergeCell ref="OPA81:OPB81"/>
    <mergeCell ref="OOI81:OOJ81"/>
    <mergeCell ref="OOK81:OOL81"/>
    <mergeCell ref="OOM81:OON81"/>
    <mergeCell ref="OOO81:OOP81"/>
    <mergeCell ref="OOQ81:OOR81"/>
    <mergeCell ref="ONY81:ONZ81"/>
    <mergeCell ref="OOA81:OOB81"/>
    <mergeCell ref="OOC81:OOD81"/>
    <mergeCell ref="OOE81:OOF81"/>
    <mergeCell ref="OOG81:OOH81"/>
    <mergeCell ref="ONO81:ONP81"/>
    <mergeCell ref="ONQ81:ONR81"/>
    <mergeCell ref="ONS81:ONT81"/>
    <mergeCell ref="ONU81:ONV81"/>
    <mergeCell ref="ONW81:ONX81"/>
    <mergeCell ref="ONE81:ONF81"/>
    <mergeCell ref="ONG81:ONH81"/>
    <mergeCell ref="ONI81:ONJ81"/>
    <mergeCell ref="ONK81:ONL81"/>
    <mergeCell ref="ONM81:ONN81"/>
    <mergeCell ref="OMU81:OMV81"/>
    <mergeCell ref="OMW81:OMX81"/>
    <mergeCell ref="OMY81:OMZ81"/>
    <mergeCell ref="ONA81:ONB81"/>
    <mergeCell ref="ONC81:OND81"/>
    <mergeCell ref="OMK81:OML81"/>
    <mergeCell ref="OMM81:OMN81"/>
    <mergeCell ref="OMO81:OMP81"/>
    <mergeCell ref="OMQ81:OMR81"/>
    <mergeCell ref="OMS81:OMT81"/>
    <mergeCell ref="OMA81:OMB81"/>
    <mergeCell ref="OMC81:OMD81"/>
    <mergeCell ref="OME81:OMF81"/>
    <mergeCell ref="OMG81:OMH81"/>
    <mergeCell ref="OMI81:OMJ81"/>
    <mergeCell ref="OLQ81:OLR81"/>
    <mergeCell ref="OLS81:OLT81"/>
    <mergeCell ref="OLU81:OLV81"/>
    <mergeCell ref="OLW81:OLX81"/>
    <mergeCell ref="OLY81:OLZ81"/>
    <mergeCell ref="OLG81:OLH81"/>
    <mergeCell ref="OLI81:OLJ81"/>
    <mergeCell ref="OLK81:OLL81"/>
    <mergeCell ref="OLM81:OLN81"/>
    <mergeCell ref="OLO81:OLP81"/>
    <mergeCell ref="OKW81:OKX81"/>
    <mergeCell ref="OKY81:OKZ81"/>
    <mergeCell ref="OLA81:OLB81"/>
    <mergeCell ref="OLC81:OLD81"/>
    <mergeCell ref="OLE81:OLF81"/>
    <mergeCell ref="OKM81:OKN81"/>
    <mergeCell ref="OKO81:OKP81"/>
    <mergeCell ref="OKQ81:OKR81"/>
    <mergeCell ref="OKS81:OKT81"/>
    <mergeCell ref="OKU81:OKV81"/>
    <mergeCell ref="OKC81:OKD81"/>
    <mergeCell ref="OKE81:OKF81"/>
    <mergeCell ref="OKG81:OKH81"/>
    <mergeCell ref="OKI81:OKJ81"/>
    <mergeCell ref="OKK81:OKL81"/>
    <mergeCell ref="OJS81:OJT81"/>
    <mergeCell ref="OJU81:OJV81"/>
    <mergeCell ref="OJW81:OJX81"/>
    <mergeCell ref="OJY81:OJZ81"/>
    <mergeCell ref="OKA81:OKB81"/>
    <mergeCell ref="OJI81:OJJ81"/>
    <mergeCell ref="OJK81:OJL81"/>
    <mergeCell ref="OJM81:OJN81"/>
    <mergeCell ref="OJO81:OJP81"/>
    <mergeCell ref="OJQ81:OJR81"/>
    <mergeCell ref="OIY81:OIZ81"/>
    <mergeCell ref="OJA81:OJB81"/>
    <mergeCell ref="OJC81:OJD81"/>
    <mergeCell ref="OJE81:OJF81"/>
    <mergeCell ref="OJG81:OJH81"/>
    <mergeCell ref="OIO81:OIP81"/>
    <mergeCell ref="OIQ81:OIR81"/>
    <mergeCell ref="OIS81:OIT81"/>
    <mergeCell ref="OIU81:OIV81"/>
    <mergeCell ref="OIW81:OIX81"/>
    <mergeCell ref="OIE81:OIF81"/>
    <mergeCell ref="OIG81:OIH81"/>
    <mergeCell ref="OII81:OIJ81"/>
    <mergeCell ref="OIK81:OIL81"/>
    <mergeCell ref="OIM81:OIN81"/>
    <mergeCell ref="OHU81:OHV81"/>
    <mergeCell ref="OHW81:OHX81"/>
    <mergeCell ref="OHY81:OHZ81"/>
    <mergeCell ref="OIA81:OIB81"/>
    <mergeCell ref="OIC81:OID81"/>
    <mergeCell ref="OHK81:OHL81"/>
    <mergeCell ref="OHM81:OHN81"/>
    <mergeCell ref="OHO81:OHP81"/>
    <mergeCell ref="OHQ81:OHR81"/>
    <mergeCell ref="OHS81:OHT81"/>
    <mergeCell ref="OHA81:OHB81"/>
    <mergeCell ref="OHC81:OHD81"/>
    <mergeCell ref="OHE81:OHF81"/>
    <mergeCell ref="OHG81:OHH81"/>
    <mergeCell ref="OHI81:OHJ81"/>
    <mergeCell ref="OGQ81:OGR81"/>
    <mergeCell ref="OGS81:OGT81"/>
    <mergeCell ref="OGU81:OGV81"/>
    <mergeCell ref="OGW81:OGX81"/>
    <mergeCell ref="OGY81:OGZ81"/>
    <mergeCell ref="OGG81:OGH81"/>
    <mergeCell ref="OGI81:OGJ81"/>
    <mergeCell ref="OGK81:OGL81"/>
    <mergeCell ref="OGM81:OGN81"/>
    <mergeCell ref="OGO81:OGP81"/>
    <mergeCell ref="OFW81:OFX81"/>
    <mergeCell ref="OFY81:OFZ81"/>
    <mergeCell ref="OGA81:OGB81"/>
    <mergeCell ref="OGC81:OGD81"/>
    <mergeCell ref="OGE81:OGF81"/>
    <mergeCell ref="OFM81:OFN81"/>
    <mergeCell ref="OFO81:OFP81"/>
    <mergeCell ref="OFQ81:OFR81"/>
    <mergeCell ref="OFS81:OFT81"/>
    <mergeCell ref="OFU81:OFV81"/>
    <mergeCell ref="OFC81:OFD81"/>
    <mergeCell ref="OFE81:OFF81"/>
    <mergeCell ref="OFG81:OFH81"/>
    <mergeCell ref="OFI81:OFJ81"/>
    <mergeCell ref="OFK81:OFL81"/>
    <mergeCell ref="OES81:OET81"/>
    <mergeCell ref="OEU81:OEV81"/>
    <mergeCell ref="OEW81:OEX81"/>
    <mergeCell ref="OEY81:OEZ81"/>
    <mergeCell ref="OFA81:OFB81"/>
    <mergeCell ref="OEI81:OEJ81"/>
    <mergeCell ref="OEK81:OEL81"/>
    <mergeCell ref="OEM81:OEN81"/>
    <mergeCell ref="OEO81:OEP81"/>
    <mergeCell ref="OEQ81:OER81"/>
    <mergeCell ref="ODY81:ODZ81"/>
    <mergeCell ref="OEA81:OEB81"/>
    <mergeCell ref="OEC81:OED81"/>
    <mergeCell ref="OEE81:OEF81"/>
    <mergeCell ref="OEG81:OEH81"/>
    <mergeCell ref="ODO81:ODP81"/>
    <mergeCell ref="ODQ81:ODR81"/>
    <mergeCell ref="ODS81:ODT81"/>
    <mergeCell ref="ODU81:ODV81"/>
    <mergeCell ref="ODW81:ODX81"/>
    <mergeCell ref="ODE81:ODF81"/>
    <mergeCell ref="ODG81:ODH81"/>
    <mergeCell ref="ODI81:ODJ81"/>
    <mergeCell ref="ODK81:ODL81"/>
    <mergeCell ref="ODM81:ODN81"/>
    <mergeCell ref="OCU81:OCV81"/>
    <mergeCell ref="OCW81:OCX81"/>
    <mergeCell ref="OCY81:OCZ81"/>
    <mergeCell ref="ODA81:ODB81"/>
    <mergeCell ref="ODC81:ODD81"/>
    <mergeCell ref="OCK81:OCL81"/>
    <mergeCell ref="OCM81:OCN81"/>
    <mergeCell ref="OCO81:OCP81"/>
    <mergeCell ref="OCQ81:OCR81"/>
    <mergeCell ref="OCS81:OCT81"/>
    <mergeCell ref="OCA81:OCB81"/>
    <mergeCell ref="OCC81:OCD81"/>
    <mergeCell ref="OCE81:OCF81"/>
    <mergeCell ref="OCG81:OCH81"/>
    <mergeCell ref="OCI81:OCJ81"/>
    <mergeCell ref="OBQ81:OBR81"/>
    <mergeCell ref="OBS81:OBT81"/>
    <mergeCell ref="OBU81:OBV81"/>
    <mergeCell ref="OBW81:OBX81"/>
    <mergeCell ref="OBY81:OBZ81"/>
    <mergeCell ref="OBG81:OBH81"/>
    <mergeCell ref="OBI81:OBJ81"/>
    <mergeCell ref="OBK81:OBL81"/>
    <mergeCell ref="OBM81:OBN81"/>
    <mergeCell ref="OBO81:OBP81"/>
    <mergeCell ref="OAW81:OAX81"/>
    <mergeCell ref="OAY81:OAZ81"/>
    <mergeCell ref="OBA81:OBB81"/>
    <mergeCell ref="OBC81:OBD81"/>
    <mergeCell ref="OBE81:OBF81"/>
    <mergeCell ref="OAM81:OAN81"/>
    <mergeCell ref="OAO81:OAP81"/>
    <mergeCell ref="OAQ81:OAR81"/>
    <mergeCell ref="OAS81:OAT81"/>
    <mergeCell ref="OAU81:OAV81"/>
    <mergeCell ref="OAC81:OAD81"/>
    <mergeCell ref="OAE81:OAF81"/>
    <mergeCell ref="OAG81:OAH81"/>
    <mergeCell ref="OAI81:OAJ81"/>
    <mergeCell ref="OAK81:OAL81"/>
    <mergeCell ref="NZS81:NZT81"/>
    <mergeCell ref="NZU81:NZV81"/>
    <mergeCell ref="NZW81:NZX81"/>
    <mergeCell ref="NZY81:NZZ81"/>
    <mergeCell ref="OAA81:OAB81"/>
    <mergeCell ref="NZI81:NZJ81"/>
    <mergeCell ref="NZK81:NZL81"/>
    <mergeCell ref="NZM81:NZN81"/>
    <mergeCell ref="NZO81:NZP81"/>
    <mergeCell ref="NZQ81:NZR81"/>
    <mergeCell ref="NYY81:NYZ81"/>
    <mergeCell ref="NZA81:NZB81"/>
    <mergeCell ref="NZC81:NZD81"/>
    <mergeCell ref="NZE81:NZF81"/>
    <mergeCell ref="NZG81:NZH81"/>
    <mergeCell ref="NYO81:NYP81"/>
    <mergeCell ref="NYQ81:NYR81"/>
    <mergeCell ref="NYS81:NYT81"/>
    <mergeCell ref="NYU81:NYV81"/>
    <mergeCell ref="NYW81:NYX81"/>
    <mergeCell ref="NYE81:NYF81"/>
    <mergeCell ref="NYG81:NYH81"/>
    <mergeCell ref="NYI81:NYJ81"/>
    <mergeCell ref="NYK81:NYL81"/>
    <mergeCell ref="NYM81:NYN81"/>
    <mergeCell ref="NXU81:NXV81"/>
    <mergeCell ref="NXW81:NXX81"/>
    <mergeCell ref="NXY81:NXZ81"/>
    <mergeCell ref="NYA81:NYB81"/>
    <mergeCell ref="NYC81:NYD81"/>
    <mergeCell ref="NXK81:NXL81"/>
    <mergeCell ref="NXM81:NXN81"/>
    <mergeCell ref="NXO81:NXP81"/>
    <mergeCell ref="NXQ81:NXR81"/>
    <mergeCell ref="NXS81:NXT81"/>
    <mergeCell ref="NXA81:NXB81"/>
    <mergeCell ref="NXC81:NXD81"/>
    <mergeCell ref="NXE81:NXF81"/>
    <mergeCell ref="NXG81:NXH81"/>
    <mergeCell ref="NXI81:NXJ81"/>
    <mergeCell ref="NWQ81:NWR81"/>
    <mergeCell ref="NWS81:NWT81"/>
    <mergeCell ref="NWU81:NWV81"/>
    <mergeCell ref="NWW81:NWX81"/>
    <mergeCell ref="NWY81:NWZ81"/>
    <mergeCell ref="NWG81:NWH81"/>
    <mergeCell ref="NWI81:NWJ81"/>
    <mergeCell ref="NWK81:NWL81"/>
    <mergeCell ref="NWM81:NWN81"/>
    <mergeCell ref="NWO81:NWP81"/>
    <mergeCell ref="NVW81:NVX81"/>
    <mergeCell ref="NVY81:NVZ81"/>
    <mergeCell ref="NWA81:NWB81"/>
    <mergeCell ref="NWC81:NWD81"/>
    <mergeCell ref="NWE81:NWF81"/>
    <mergeCell ref="NVM81:NVN81"/>
    <mergeCell ref="NVO81:NVP81"/>
    <mergeCell ref="NVQ81:NVR81"/>
    <mergeCell ref="NVS81:NVT81"/>
    <mergeCell ref="NVU81:NVV81"/>
    <mergeCell ref="NVC81:NVD81"/>
    <mergeCell ref="NVE81:NVF81"/>
    <mergeCell ref="NVG81:NVH81"/>
    <mergeCell ref="NVI81:NVJ81"/>
    <mergeCell ref="NVK81:NVL81"/>
    <mergeCell ref="NUS81:NUT81"/>
    <mergeCell ref="NUU81:NUV81"/>
    <mergeCell ref="NUW81:NUX81"/>
    <mergeCell ref="NUY81:NUZ81"/>
    <mergeCell ref="NVA81:NVB81"/>
    <mergeCell ref="NUI81:NUJ81"/>
    <mergeCell ref="NUK81:NUL81"/>
    <mergeCell ref="NUM81:NUN81"/>
    <mergeCell ref="NUO81:NUP81"/>
    <mergeCell ref="NUQ81:NUR81"/>
    <mergeCell ref="NTY81:NTZ81"/>
    <mergeCell ref="NUA81:NUB81"/>
    <mergeCell ref="NUC81:NUD81"/>
    <mergeCell ref="NUE81:NUF81"/>
    <mergeCell ref="NUG81:NUH81"/>
    <mergeCell ref="NTO81:NTP81"/>
    <mergeCell ref="NTQ81:NTR81"/>
    <mergeCell ref="NTS81:NTT81"/>
    <mergeCell ref="NTU81:NTV81"/>
    <mergeCell ref="NTW81:NTX81"/>
    <mergeCell ref="NTE81:NTF81"/>
    <mergeCell ref="NTG81:NTH81"/>
    <mergeCell ref="NTI81:NTJ81"/>
    <mergeCell ref="NTK81:NTL81"/>
    <mergeCell ref="NTM81:NTN81"/>
    <mergeCell ref="NSU81:NSV81"/>
    <mergeCell ref="NSW81:NSX81"/>
    <mergeCell ref="NSY81:NSZ81"/>
    <mergeCell ref="NTA81:NTB81"/>
    <mergeCell ref="NTC81:NTD81"/>
    <mergeCell ref="NSK81:NSL81"/>
    <mergeCell ref="NSM81:NSN81"/>
    <mergeCell ref="NSO81:NSP81"/>
    <mergeCell ref="NSQ81:NSR81"/>
    <mergeCell ref="NSS81:NST81"/>
    <mergeCell ref="NSA81:NSB81"/>
    <mergeCell ref="NSC81:NSD81"/>
    <mergeCell ref="NSE81:NSF81"/>
    <mergeCell ref="NSG81:NSH81"/>
    <mergeCell ref="NSI81:NSJ81"/>
    <mergeCell ref="NRQ81:NRR81"/>
    <mergeCell ref="NRS81:NRT81"/>
    <mergeCell ref="NRU81:NRV81"/>
    <mergeCell ref="NRW81:NRX81"/>
    <mergeCell ref="NRY81:NRZ81"/>
    <mergeCell ref="NRG81:NRH81"/>
    <mergeCell ref="NRI81:NRJ81"/>
    <mergeCell ref="NRK81:NRL81"/>
    <mergeCell ref="NRM81:NRN81"/>
    <mergeCell ref="NRO81:NRP81"/>
    <mergeCell ref="NQW81:NQX81"/>
    <mergeCell ref="NQY81:NQZ81"/>
    <mergeCell ref="NRA81:NRB81"/>
    <mergeCell ref="NRC81:NRD81"/>
    <mergeCell ref="NRE81:NRF81"/>
    <mergeCell ref="NQM81:NQN81"/>
    <mergeCell ref="NQO81:NQP81"/>
    <mergeCell ref="NQQ81:NQR81"/>
    <mergeCell ref="NQS81:NQT81"/>
    <mergeCell ref="NQU81:NQV81"/>
    <mergeCell ref="NQC81:NQD81"/>
    <mergeCell ref="NQE81:NQF81"/>
    <mergeCell ref="NQG81:NQH81"/>
    <mergeCell ref="NQI81:NQJ81"/>
    <mergeCell ref="NQK81:NQL81"/>
    <mergeCell ref="NPS81:NPT81"/>
    <mergeCell ref="NPU81:NPV81"/>
    <mergeCell ref="NPW81:NPX81"/>
    <mergeCell ref="NPY81:NPZ81"/>
    <mergeCell ref="NQA81:NQB81"/>
    <mergeCell ref="NPI81:NPJ81"/>
    <mergeCell ref="NPK81:NPL81"/>
    <mergeCell ref="NPM81:NPN81"/>
    <mergeCell ref="NPO81:NPP81"/>
    <mergeCell ref="NPQ81:NPR81"/>
    <mergeCell ref="NOY81:NOZ81"/>
    <mergeCell ref="NPA81:NPB81"/>
    <mergeCell ref="NPC81:NPD81"/>
    <mergeCell ref="NPE81:NPF81"/>
    <mergeCell ref="NPG81:NPH81"/>
    <mergeCell ref="NOO81:NOP81"/>
    <mergeCell ref="NOQ81:NOR81"/>
    <mergeCell ref="NOS81:NOT81"/>
    <mergeCell ref="NOU81:NOV81"/>
    <mergeCell ref="NOW81:NOX81"/>
    <mergeCell ref="NOE81:NOF81"/>
    <mergeCell ref="NOG81:NOH81"/>
    <mergeCell ref="NOI81:NOJ81"/>
    <mergeCell ref="NOK81:NOL81"/>
    <mergeCell ref="NOM81:NON81"/>
    <mergeCell ref="NNU81:NNV81"/>
    <mergeCell ref="NNW81:NNX81"/>
    <mergeCell ref="NNY81:NNZ81"/>
    <mergeCell ref="NOA81:NOB81"/>
    <mergeCell ref="NOC81:NOD81"/>
    <mergeCell ref="NNK81:NNL81"/>
    <mergeCell ref="NNM81:NNN81"/>
    <mergeCell ref="NNO81:NNP81"/>
    <mergeCell ref="NNQ81:NNR81"/>
    <mergeCell ref="NNS81:NNT81"/>
    <mergeCell ref="NNA81:NNB81"/>
    <mergeCell ref="NNC81:NND81"/>
    <mergeCell ref="NNE81:NNF81"/>
    <mergeCell ref="NNG81:NNH81"/>
    <mergeCell ref="NNI81:NNJ81"/>
    <mergeCell ref="NMQ81:NMR81"/>
    <mergeCell ref="NMS81:NMT81"/>
    <mergeCell ref="NMU81:NMV81"/>
    <mergeCell ref="NMW81:NMX81"/>
    <mergeCell ref="NMY81:NMZ81"/>
    <mergeCell ref="NMG81:NMH81"/>
    <mergeCell ref="NMI81:NMJ81"/>
    <mergeCell ref="NMK81:NML81"/>
    <mergeCell ref="NMM81:NMN81"/>
    <mergeCell ref="NMO81:NMP81"/>
    <mergeCell ref="NLW81:NLX81"/>
    <mergeCell ref="NLY81:NLZ81"/>
    <mergeCell ref="NMA81:NMB81"/>
    <mergeCell ref="NMC81:NMD81"/>
    <mergeCell ref="NME81:NMF81"/>
    <mergeCell ref="NLM81:NLN81"/>
    <mergeCell ref="NLO81:NLP81"/>
    <mergeCell ref="NLQ81:NLR81"/>
    <mergeCell ref="NLS81:NLT81"/>
    <mergeCell ref="NLU81:NLV81"/>
    <mergeCell ref="NLC81:NLD81"/>
    <mergeCell ref="NLE81:NLF81"/>
    <mergeCell ref="NLG81:NLH81"/>
    <mergeCell ref="NLI81:NLJ81"/>
    <mergeCell ref="NLK81:NLL81"/>
    <mergeCell ref="NKS81:NKT81"/>
    <mergeCell ref="NKU81:NKV81"/>
    <mergeCell ref="NKW81:NKX81"/>
    <mergeCell ref="NKY81:NKZ81"/>
    <mergeCell ref="NLA81:NLB81"/>
    <mergeCell ref="NKI81:NKJ81"/>
    <mergeCell ref="NKK81:NKL81"/>
    <mergeCell ref="NKM81:NKN81"/>
    <mergeCell ref="NKO81:NKP81"/>
    <mergeCell ref="NKQ81:NKR81"/>
    <mergeCell ref="NJY81:NJZ81"/>
    <mergeCell ref="NKA81:NKB81"/>
    <mergeCell ref="NKC81:NKD81"/>
    <mergeCell ref="NKE81:NKF81"/>
    <mergeCell ref="NKG81:NKH81"/>
    <mergeCell ref="NJO81:NJP81"/>
    <mergeCell ref="NJQ81:NJR81"/>
    <mergeCell ref="NJS81:NJT81"/>
    <mergeCell ref="NJU81:NJV81"/>
    <mergeCell ref="NJW81:NJX81"/>
    <mergeCell ref="NJE81:NJF81"/>
    <mergeCell ref="NJG81:NJH81"/>
    <mergeCell ref="NJI81:NJJ81"/>
    <mergeCell ref="NJK81:NJL81"/>
    <mergeCell ref="NJM81:NJN81"/>
    <mergeCell ref="NIU81:NIV81"/>
    <mergeCell ref="NIW81:NIX81"/>
    <mergeCell ref="NIY81:NIZ81"/>
    <mergeCell ref="NJA81:NJB81"/>
    <mergeCell ref="NJC81:NJD81"/>
    <mergeCell ref="NIK81:NIL81"/>
    <mergeCell ref="NIM81:NIN81"/>
    <mergeCell ref="NIO81:NIP81"/>
    <mergeCell ref="NIQ81:NIR81"/>
    <mergeCell ref="NIS81:NIT81"/>
    <mergeCell ref="NIA81:NIB81"/>
    <mergeCell ref="NIC81:NID81"/>
    <mergeCell ref="NIE81:NIF81"/>
    <mergeCell ref="NIG81:NIH81"/>
    <mergeCell ref="NII81:NIJ81"/>
    <mergeCell ref="NHQ81:NHR81"/>
    <mergeCell ref="NHS81:NHT81"/>
    <mergeCell ref="NHU81:NHV81"/>
    <mergeCell ref="NHW81:NHX81"/>
    <mergeCell ref="NHY81:NHZ81"/>
    <mergeCell ref="NHG81:NHH81"/>
    <mergeCell ref="NHI81:NHJ81"/>
    <mergeCell ref="NHK81:NHL81"/>
    <mergeCell ref="NHM81:NHN81"/>
    <mergeCell ref="NHO81:NHP81"/>
    <mergeCell ref="NGW81:NGX81"/>
    <mergeCell ref="NGY81:NGZ81"/>
    <mergeCell ref="NHA81:NHB81"/>
    <mergeCell ref="NHC81:NHD81"/>
    <mergeCell ref="NHE81:NHF81"/>
    <mergeCell ref="NGM81:NGN81"/>
    <mergeCell ref="NGO81:NGP81"/>
    <mergeCell ref="NGQ81:NGR81"/>
    <mergeCell ref="NGS81:NGT81"/>
    <mergeCell ref="NGU81:NGV81"/>
    <mergeCell ref="NGC81:NGD81"/>
    <mergeCell ref="NGE81:NGF81"/>
    <mergeCell ref="NGG81:NGH81"/>
    <mergeCell ref="NGI81:NGJ81"/>
    <mergeCell ref="NGK81:NGL81"/>
    <mergeCell ref="NFS81:NFT81"/>
    <mergeCell ref="NFU81:NFV81"/>
    <mergeCell ref="NFW81:NFX81"/>
    <mergeCell ref="NFY81:NFZ81"/>
    <mergeCell ref="NGA81:NGB81"/>
    <mergeCell ref="NFI81:NFJ81"/>
    <mergeCell ref="NFK81:NFL81"/>
    <mergeCell ref="NFM81:NFN81"/>
    <mergeCell ref="NFO81:NFP81"/>
    <mergeCell ref="NFQ81:NFR81"/>
    <mergeCell ref="NEY81:NEZ81"/>
    <mergeCell ref="NFA81:NFB81"/>
    <mergeCell ref="NFC81:NFD81"/>
    <mergeCell ref="NFE81:NFF81"/>
    <mergeCell ref="NFG81:NFH81"/>
    <mergeCell ref="NEO81:NEP81"/>
    <mergeCell ref="NEQ81:NER81"/>
    <mergeCell ref="NES81:NET81"/>
    <mergeCell ref="NEU81:NEV81"/>
    <mergeCell ref="NEW81:NEX81"/>
    <mergeCell ref="NEE81:NEF81"/>
    <mergeCell ref="NEG81:NEH81"/>
    <mergeCell ref="NEI81:NEJ81"/>
    <mergeCell ref="NEK81:NEL81"/>
    <mergeCell ref="NEM81:NEN81"/>
    <mergeCell ref="NDU81:NDV81"/>
    <mergeCell ref="NDW81:NDX81"/>
    <mergeCell ref="NDY81:NDZ81"/>
    <mergeCell ref="NEA81:NEB81"/>
    <mergeCell ref="NEC81:NED81"/>
    <mergeCell ref="NDK81:NDL81"/>
    <mergeCell ref="NDM81:NDN81"/>
    <mergeCell ref="NDO81:NDP81"/>
    <mergeCell ref="NDQ81:NDR81"/>
    <mergeCell ref="NDS81:NDT81"/>
    <mergeCell ref="NDA81:NDB81"/>
    <mergeCell ref="NDC81:NDD81"/>
    <mergeCell ref="NDE81:NDF81"/>
    <mergeCell ref="NDG81:NDH81"/>
    <mergeCell ref="NDI81:NDJ81"/>
    <mergeCell ref="NCQ81:NCR81"/>
    <mergeCell ref="NCS81:NCT81"/>
    <mergeCell ref="NCU81:NCV81"/>
    <mergeCell ref="NCW81:NCX81"/>
    <mergeCell ref="NCY81:NCZ81"/>
    <mergeCell ref="NCG81:NCH81"/>
    <mergeCell ref="NCI81:NCJ81"/>
    <mergeCell ref="NCK81:NCL81"/>
    <mergeCell ref="NCM81:NCN81"/>
    <mergeCell ref="NCO81:NCP81"/>
    <mergeCell ref="NBW81:NBX81"/>
    <mergeCell ref="NBY81:NBZ81"/>
    <mergeCell ref="NCA81:NCB81"/>
    <mergeCell ref="NCC81:NCD81"/>
    <mergeCell ref="NCE81:NCF81"/>
    <mergeCell ref="NBM81:NBN81"/>
    <mergeCell ref="NBO81:NBP81"/>
    <mergeCell ref="NBQ81:NBR81"/>
    <mergeCell ref="NBS81:NBT81"/>
    <mergeCell ref="NBU81:NBV81"/>
    <mergeCell ref="NBC81:NBD81"/>
    <mergeCell ref="NBE81:NBF81"/>
    <mergeCell ref="NBG81:NBH81"/>
    <mergeCell ref="NBI81:NBJ81"/>
    <mergeCell ref="NBK81:NBL81"/>
    <mergeCell ref="NAS81:NAT81"/>
    <mergeCell ref="NAU81:NAV81"/>
    <mergeCell ref="NAW81:NAX81"/>
    <mergeCell ref="NAY81:NAZ81"/>
    <mergeCell ref="NBA81:NBB81"/>
    <mergeCell ref="NAI81:NAJ81"/>
    <mergeCell ref="NAK81:NAL81"/>
    <mergeCell ref="NAM81:NAN81"/>
    <mergeCell ref="NAO81:NAP81"/>
    <mergeCell ref="NAQ81:NAR81"/>
    <mergeCell ref="MZY81:MZZ81"/>
    <mergeCell ref="NAA81:NAB81"/>
    <mergeCell ref="NAC81:NAD81"/>
    <mergeCell ref="NAE81:NAF81"/>
    <mergeCell ref="NAG81:NAH81"/>
    <mergeCell ref="MZO81:MZP81"/>
    <mergeCell ref="MZQ81:MZR81"/>
    <mergeCell ref="MZS81:MZT81"/>
    <mergeCell ref="MZU81:MZV81"/>
    <mergeCell ref="MZW81:MZX81"/>
    <mergeCell ref="MZE81:MZF81"/>
    <mergeCell ref="MZG81:MZH81"/>
    <mergeCell ref="MZI81:MZJ81"/>
    <mergeCell ref="MZK81:MZL81"/>
    <mergeCell ref="MZM81:MZN81"/>
    <mergeCell ref="MYU81:MYV81"/>
    <mergeCell ref="MYW81:MYX81"/>
    <mergeCell ref="MYY81:MYZ81"/>
    <mergeCell ref="MZA81:MZB81"/>
    <mergeCell ref="MZC81:MZD81"/>
    <mergeCell ref="MYK81:MYL81"/>
    <mergeCell ref="MYM81:MYN81"/>
    <mergeCell ref="MYO81:MYP81"/>
    <mergeCell ref="MYQ81:MYR81"/>
    <mergeCell ref="MYS81:MYT81"/>
    <mergeCell ref="MYA81:MYB81"/>
    <mergeCell ref="MYC81:MYD81"/>
    <mergeCell ref="MYE81:MYF81"/>
    <mergeCell ref="MYG81:MYH81"/>
    <mergeCell ref="MYI81:MYJ81"/>
    <mergeCell ref="MXQ81:MXR81"/>
    <mergeCell ref="MXS81:MXT81"/>
    <mergeCell ref="MXU81:MXV81"/>
    <mergeCell ref="MXW81:MXX81"/>
    <mergeCell ref="MXY81:MXZ81"/>
    <mergeCell ref="MXG81:MXH81"/>
    <mergeCell ref="MXI81:MXJ81"/>
    <mergeCell ref="MXK81:MXL81"/>
    <mergeCell ref="MXM81:MXN81"/>
    <mergeCell ref="MXO81:MXP81"/>
    <mergeCell ref="MWW81:MWX81"/>
    <mergeCell ref="MWY81:MWZ81"/>
    <mergeCell ref="MXA81:MXB81"/>
    <mergeCell ref="MXC81:MXD81"/>
    <mergeCell ref="MXE81:MXF81"/>
    <mergeCell ref="MWM81:MWN81"/>
    <mergeCell ref="MWO81:MWP81"/>
    <mergeCell ref="MWQ81:MWR81"/>
    <mergeCell ref="MWS81:MWT81"/>
    <mergeCell ref="MWU81:MWV81"/>
    <mergeCell ref="MWC81:MWD81"/>
    <mergeCell ref="MWE81:MWF81"/>
    <mergeCell ref="MWG81:MWH81"/>
    <mergeCell ref="MWI81:MWJ81"/>
    <mergeCell ref="MWK81:MWL81"/>
    <mergeCell ref="MVS81:MVT81"/>
    <mergeCell ref="MVU81:MVV81"/>
    <mergeCell ref="MVW81:MVX81"/>
    <mergeCell ref="MVY81:MVZ81"/>
    <mergeCell ref="MWA81:MWB81"/>
    <mergeCell ref="MVI81:MVJ81"/>
    <mergeCell ref="MVK81:MVL81"/>
    <mergeCell ref="MVM81:MVN81"/>
    <mergeCell ref="MVO81:MVP81"/>
    <mergeCell ref="MVQ81:MVR81"/>
    <mergeCell ref="MUY81:MUZ81"/>
    <mergeCell ref="MVA81:MVB81"/>
    <mergeCell ref="MVC81:MVD81"/>
    <mergeCell ref="MVE81:MVF81"/>
    <mergeCell ref="MVG81:MVH81"/>
    <mergeCell ref="MUO81:MUP81"/>
    <mergeCell ref="MUQ81:MUR81"/>
    <mergeCell ref="MUS81:MUT81"/>
    <mergeCell ref="MUU81:MUV81"/>
    <mergeCell ref="MUW81:MUX81"/>
    <mergeCell ref="MUE81:MUF81"/>
    <mergeCell ref="MUG81:MUH81"/>
    <mergeCell ref="MUI81:MUJ81"/>
    <mergeCell ref="MUK81:MUL81"/>
    <mergeCell ref="MUM81:MUN81"/>
    <mergeCell ref="MTU81:MTV81"/>
    <mergeCell ref="MTW81:MTX81"/>
    <mergeCell ref="MTY81:MTZ81"/>
    <mergeCell ref="MUA81:MUB81"/>
    <mergeCell ref="MUC81:MUD81"/>
    <mergeCell ref="MTK81:MTL81"/>
    <mergeCell ref="MTM81:MTN81"/>
    <mergeCell ref="MTO81:MTP81"/>
    <mergeCell ref="MTQ81:MTR81"/>
    <mergeCell ref="MTS81:MTT81"/>
    <mergeCell ref="MTA81:MTB81"/>
    <mergeCell ref="MTC81:MTD81"/>
    <mergeCell ref="MTE81:MTF81"/>
    <mergeCell ref="MTG81:MTH81"/>
    <mergeCell ref="MTI81:MTJ81"/>
    <mergeCell ref="MSQ81:MSR81"/>
    <mergeCell ref="MSS81:MST81"/>
    <mergeCell ref="MSU81:MSV81"/>
    <mergeCell ref="MSW81:MSX81"/>
    <mergeCell ref="MSY81:MSZ81"/>
    <mergeCell ref="MSG81:MSH81"/>
    <mergeCell ref="MSI81:MSJ81"/>
    <mergeCell ref="MSK81:MSL81"/>
    <mergeCell ref="MSM81:MSN81"/>
    <mergeCell ref="MSO81:MSP81"/>
    <mergeCell ref="MRW81:MRX81"/>
    <mergeCell ref="MRY81:MRZ81"/>
    <mergeCell ref="MSA81:MSB81"/>
    <mergeCell ref="MSC81:MSD81"/>
    <mergeCell ref="MSE81:MSF81"/>
    <mergeCell ref="MRM81:MRN81"/>
    <mergeCell ref="MRO81:MRP81"/>
    <mergeCell ref="MRQ81:MRR81"/>
    <mergeCell ref="MRS81:MRT81"/>
    <mergeCell ref="MRU81:MRV81"/>
    <mergeCell ref="MRC81:MRD81"/>
    <mergeCell ref="MRE81:MRF81"/>
    <mergeCell ref="MRG81:MRH81"/>
    <mergeCell ref="MRI81:MRJ81"/>
    <mergeCell ref="MRK81:MRL81"/>
    <mergeCell ref="MQS81:MQT81"/>
    <mergeCell ref="MQU81:MQV81"/>
    <mergeCell ref="MQW81:MQX81"/>
    <mergeCell ref="MQY81:MQZ81"/>
    <mergeCell ref="MRA81:MRB81"/>
    <mergeCell ref="MQI81:MQJ81"/>
    <mergeCell ref="MQK81:MQL81"/>
    <mergeCell ref="MQM81:MQN81"/>
    <mergeCell ref="MQO81:MQP81"/>
    <mergeCell ref="MQQ81:MQR81"/>
    <mergeCell ref="MPY81:MPZ81"/>
    <mergeCell ref="MQA81:MQB81"/>
    <mergeCell ref="MQC81:MQD81"/>
    <mergeCell ref="MQE81:MQF81"/>
    <mergeCell ref="MQG81:MQH81"/>
    <mergeCell ref="MPO81:MPP81"/>
    <mergeCell ref="MPQ81:MPR81"/>
    <mergeCell ref="MPS81:MPT81"/>
    <mergeCell ref="MPU81:MPV81"/>
    <mergeCell ref="MPW81:MPX81"/>
    <mergeCell ref="MPE81:MPF81"/>
    <mergeCell ref="MPG81:MPH81"/>
    <mergeCell ref="MPI81:MPJ81"/>
    <mergeCell ref="MPK81:MPL81"/>
    <mergeCell ref="MPM81:MPN81"/>
    <mergeCell ref="MOU81:MOV81"/>
    <mergeCell ref="MOW81:MOX81"/>
    <mergeCell ref="MOY81:MOZ81"/>
    <mergeCell ref="MPA81:MPB81"/>
    <mergeCell ref="MPC81:MPD81"/>
    <mergeCell ref="MOK81:MOL81"/>
    <mergeCell ref="MOM81:MON81"/>
    <mergeCell ref="MOO81:MOP81"/>
    <mergeCell ref="MOQ81:MOR81"/>
    <mergeCell ref="MOS81:MOT81"/>
    <mergeCell ref="MOA81:MOB81"/>
    <mergeCell ref="MOC81:MOD81"/>
    <mergeCell ref="MOE81:MOF81"/>
    <mergeCell ref="MOG81:MOH81"/>
    <mergeCell ref="MOI81:MOJ81"/>
    <mergeCell ref="MNQ81:MNR81"/>
    <mergeCell ref="MNS81:MNT81"/>
    <mergeCell ref="MNU81:MNV81"/>
    <mergeCell ref="MNW81:MNX81"/>
    <mergeCell ref="MNY81:MNZ81"/>
    <mergeCell ref="MNG81:MNH81"/>
    <mergeCell ref="MNI81:MNJ81"/>
    <mergeCell ref="MNK81:MNL81"/>
    <mergeCell ref="MNM81:MNN81"/>
    <mergeCell ref="MNO81:MNP81"/>
    <mergeCell ref="MMW81:MMX81"/>
    <mergeCell ref="MMY81:MMZ81"/>
    <mergeCell ref="MNA81:MNB81"/>
    <mergeCell ref="MNC81:MND81"/>
    <mergeCell ref="MNE81:MNF81"/>
    <mergeCell ref="MMM81:MMN81"/>
    <mergeCell ref="MMO81:MMP81"/>
    <mergeCell ref="MMQ81:MMR81"/>
    <mergeCell ref="MMS81:MMT81"/>
    <mergeCell ref="MMU81:MMV81"/>
    <mergeCell ref="MMC81:MMD81"/>
    <mergeCell ref="MME81:MMF81"/>
    <mergeCell ref="MMG81:MMH81"/>
    <mergeCell ref="MMI81:MMJ81"/>
    <mergeCell ref="MMK81:MML81"/>
    <mergeCell ref="MLS81:MLT81"/>
    <mergeCell ref="MLU81:MLV81"/>
    <mergeCell ref="MLW81:MLX81"/>
    <mergeCell ref="MLY81:MLZ81"/>
    <mergeCell ref="MMA81:MMB81"/>
    <mergeCell ref="MLI81:MLJ81"/>
    <mergeCell ref="MLK81:MLL81"/>
    <mergeCell ref="MLM81:MLN81"/>
    <mergeCell ref="MLO81:MLP81"/>
    <mergeCell ref="MLQ81:MLR81"/>
    <mergeCell ref="MKY81:MKZ81"/>
    <mergeCell ref="MLA81:MLB81"/>
    <mergeCell ref="MLC81:MLD81"/>
    <mergeCell ref="MLE81:MLF81"/>
    <mergeCell ref="MLG81:MLH81"/>
    <mergeCell ref="MKO81:MKP81"/>
    <mergeCell ref="MKQ81:MKR81"/>
    <mergeCell ref="MKS81:MKT81"/>
    <mergeCell ref="MKU81:MKV81"/>
    <mergeCell ref="MKW81:MKX81"/>
    <mergeCell ref="MKE81:MKF81"/>
    <mergeCell ref="MKG81:MKH81"/>
    <mergeCell ref="MKI81:MKJ81"/>
    <mergeCell ref="MKK81:MKL81"/>
    <mergeCell ref="MKM81:MKN81"/>
    <mergeCell ref="MJU81:MJV81"/>
    <mergeCell ref="MJW81:MJX81"/>
    <mergeCell ref="MJY81:MJZ81"/>
    <mergeCell ref="MKA81:MKB81"/>
    <mergeCell ref="MKC81:MKD81"/>
    <mergeCell ref="MJK81:MJL81"/>
    <mergeCell ref="MJM81:MJN81"/>
    <mergeCell ref="MJO81:MJP81"/>
    <mergeCell ref="MJQ81:MJR81"/>
    <mergeCell ref="MJS81:MJT81"/>
    <mergeCell ref="MJA81:MJB81"/>
    <mergeCell ref="MJC81:MJD81"/>
    <mergeCell ref="MJE81:MJF81"/>
    <mergeCell ref="MJG81:MJH81"/>
    <mergeCell ref="MJI81:MJJ81"/>
    <mergeCell ref="MIQ81:MIR81"/>
    <mergeCell ref="MIS81:MIT81"/>
    <mergeCell ref="MIU81:MIV81"/>
    <mergeCell ref="MIW81:MIX81"/>
    <mergeCell ref="MIY81:MIZ81"/>
    <mergeCell ref="MIG81:MIH81"/>
    <mergeCell ref="MII81:MIJ81"/>
    <mergeCell ref="MIK81:MIL81"/>
    <mergeCell ref="MIM81:MIN81"/>
    <mergeCell ref="MIO81:MIP81"/>
    <mergeCell ref="MHW81:MHX81"/>
    <mergeCell ref="MHY81:MHZ81"/>
    <mergeCell ref="MIA81:MIB81"/>
    <mergeCell ref="MIC81:MID81"/>
    <mergeCell ref="MIE81:MIF81"/>
    <mergeCell ref="MHM81:MHN81"/>
    <mergeCell ref="MHO81:MHP81"/>
    <mergeCell ref="MHQ81:MHR81"/>
    <mergeCell ref="MHS81:MHT81"/>
    <mergeCell ref="MHU81:MHV81"/>
    <mergeCell ref="MHC81:MHD81"/>
    <mergeCell ref="MHE81:MHF81"/>
    <mergeCell ref="MHG81:MHH81"/>
    <mergeCell ref="MHI81:MHJ81"/>
    <mergeCell ref="MHK81:MHL81"/>
    <mergeCell ref="MGS81:MGT81"/>
    <mergeCell ref="MGU81:MGV81"/>
    <mergeCell ref="MGW81:MGX81"/>
    <mergeCell ref="MGY81:MGZ81"/>
    <mergeCell ref="MHA81:MHB81"/>
    <mergeCell ref="MGI81:MGJ81"/>
    <mergeCell ref="MGK81:MGL81"/>
    <mergeCell ref="MGM81:MGN81"/>
    <mergeCell ref="MGO81:MGP81"/>
    <mergeCell ref="MGQ81:MGR81"/>
    <mergeCell ref="MFY81:MFZ81"/>
    <mergeCell ref="MGA81:MGB81"/>
    <mergeCell ref="MGC81:MGD81"/>
    <mergeCell ref="MGE81:MGF81"/>
    <mergeCell ref="MGG81:MGH81"/>
    <mergeCell ref="MFO81:MFP81"/>
    <mergeCell ref="MFQ81:MFR81"/>
    <mergeCell ref="MFS81:MFT81"/>
    <mergeCell ref="MFU81:MFV81"/>
    <mergeCell ref="MFW81:MFX81"/>
    <mergeCell ref="MFE81:MFF81"/>
    <mergeCell ref="MFG81:MFH81"/>
    <mergeCell ref="MFI81:MFJ81"/>
    <mergeCell ref="MFK81:MFL81"/>
    <mergeCell ref="MFM81:MFN81"/>
    <mergeCell ref="MEU81:MEV81"/>
    <mergeCell ref="MEW81:MEX81"/>
    <mergeCell ref="MEY81:MEZ81"/>
    <mergeCell ref="MFA81:MFB81"/>
    <mergeCell ref="MFC81:MFD81"/>
    <mergeCell ref="MEK81:MEL81"/>
    <mergeCell ref="MEM81:MEN81"/>
    <mergeCell ref="MEO81:MEP81"/>
    <mergeCell ref="MEQ81:MER81"/>
    <mergeCell ref="MES81:MET81"/>
    <mergeCell ref="MEA81:MEB81"/>
    <mergeCell ref="MEC81:MED81"/>
    <mergeCell ref="MEE81:MEF81"/>
    <mergeCell ref="MEG81:MEH81"/>
    <mergeCell ref="MEI81:MEJ81"/>
    <mergeCell ref="MDQ81:MDR81"/>
    <mergeCell ref="MDS81:MDT81"/>
    <mergeCell ref="MDU81:MDV81"/>
    <mergeCell ref="MDW81:MDX81"/>
    <mergeCell ref="MDY81:MDZ81"/>
    <mergeCell ref="MDG81:MDH81"/>
    <mergeCell ref="MDI81:MDJ81"/>
    <mergeCell ref="MDK81:MDL81"/>
    <mergeCell ref="MDM81:MDN81"/>
    <mergeCell ref="MDO81:MDP81"/>
    <mergeCell ref="MCW81:MCX81"/>
    <mergeCell ref="MCY81:MCZ81"/>
    <mergeCell ref="MDA81:MDB81"/>
    <mergeCell ref="MDC81:MDD81"/>
    <mergeCell ref="MDE81:MDF81"/>
    <mergeCell ref="MCM81:MCN81"/>
    <mergeCell ref="MCO81:MCP81"/>
    <mergeCell ref="MCQ81:MCR81"/>
    <mergeCell ref="MCS81:MCT81"/>
    <mergeCell ref="MCU81:MCV81"/>
    <mergeCell ref="MCC81:MCD81"/>
    <mergeCell ref="MCE81:MCF81"/>
    <mergeCell ref="MCG81:MCH81"/>
    <mergeCell ref="MCI81:MCJ81"/>
    <mergeCell ref="MCK81:MCL81"/>
    <mergeCell ref="MBS81:MBT81"/>
    <mergeCell ref="MBU81:MBV81"/>
    <mergeCell ref="MBW81:MBX81"/>
    <mergeCell ref="MBY81:MBZ81"/>
    <mergeCell ref="MCA81:MCB81"/>
    <mergeCell ref="MBI81:MBJ81"/>
    <mergeCell ref="MBK81:MBL81"/>
    <mergeCell ref="MBM81:MBN81"/>
    <mergeCell ref="MBO81:MBP81"/>
    <mergeCell ref="MBQ81:MBR81"/>
    <mergeCell ref="MAY81:MAZ81"/>
    <mergeCell ref="MBA81:MBB81"/>
    <mergeCell ref="MBC81:MBD81"/>
    <mergeCell ref="MBE81:MBF81"/>
    <mergeCell ref="MBG81:MBH81"/>
    <mergeCell ref="MAO81:MAP81"/>
    <mergeCell ref="MAQ81:MAR81"/>
    <mergeCell ref="MAS81:MAT81"/>
    <mergeCell ref="MAU81:MAV81"/>
    <mergeCell ref="MAW81:MAX81"/>
    <mergeCell ref="MAE81:MAF81"/>
    <mergeCell ref="MAG81:MAH81"/>
    <mergeCell ref="MAI81:MAJ81"/>
    <mergeCell ref="MAK81:MAL81"/>
    <mergeCell ref="MAM81:MAN81"/>
    <mergeCell ref="LZU81:LZV81"/>
    <mergeCell ref="LZW81:LZX81"/>
    <mergeCell ref="LZY81:LZZ81"/>
    <mergeCell ref="MAA81:MAB81"/>
    <mergeCell ref="MAC81:MAD81"/>
    <mergeCell ref="LZK81:LZL81"/>
    <mergeCell ref="LZM81:LZN81"/>
    <mergeCell ref="LZO81:LZP81"/>
    <mergeCell ref="LZQ81:LZR81"/>
    <mergeCell ref="LZS81:LZT81"/>
    <mergeCell ref="LZA81:LZB81"/>
    <mergeCell ref="LZC81:LZD81"/>
    <mergeCell ref="LZE81:LZF81"/>
    <mergeCell ref="LZG81:LZH81"/>
    <mergeCell ref="LZI81:LZJ81"/>
    <mergeCell ref="LYQ81:LYR81"/>
    <mergeCell ref="LYS81:LYT81"/>
    <mergeCell ref="LYU81:LYV81"/>
    <mergeCell ref="LYW81:LYX81"/>
    <mergeCell ref="LYY81:LYZ81"/>
    <mergeCell ref="LYG81:LYH81"/>
    <mergeCell ref="LYI81:LYJ81"/>
    <mergeCell ref="LYK81:LYL81"/>
    <mergeCell ref="LYM81:LYN81"/>
    <mergeCell ref="LYO81:LYP81"/>
    <mergeCell ref="LXW81:LXX81"/>
    <mergeCell ref="LXY81:LXZ81"/>
    <mergeCell ref="LYA81:LYB81"/>
    <mergeCell ref="LYC81:LYD81"/>
    <mergeCell ref="LYE81:LYF81"/>
    <mergeCell ref="LXM81:LXN81"/>
    <mergeCell ref="LXO81:LXP81"/>
    <mergeCell ref="LXQ81:LXR81"/>
    <mergeCell ref="LXS81:LXT81"/>
    <mergeCell ref="LXU81:LXV81"/>
    <mergeCell ref="LXC81:LXD81"/>
    <mergeCell ref="LXE81:LXF81"/>
    <mergeCell ref="LXG81:LXH81"/>
    <mergeCell ref="LXI81:LXJ81"/>
    <mergeCell ref="LXK81:LXL81"/>
    <mergeCell ref="LWS81:LWT81"/>
    <mergeCell ref="LWU81:LWV81"/>
    <mergeCell ref="LWW81:LWX81"/>
    <mergeCell ref="LWY81:LWZ81"/>
    <mergeCell ref="LXA81:LXB81"/>
    <mergeCell ref="LWI81:LWJ81"/>
    <mergeCell ref="LWK81:LWL81"/>
    <mergeCell ref="LWM81:LWN81"/>
    <mergeCell ref="LWO81:LWP81"/>
    <mergeCell ref="LWQ81:LWR81"/>
    <mergeCell ref="LVY81:LVZ81"/>
    <mergeCell ref="LWA81:LWB81"/>
    <mergeCell ref="LWC81:LWD81"/>
    <mergeCell ref="LWE81:LWF81"/>
    <mergeCell ref="LWG81:LWH81"/>
    <mergeCell ref="LVO81:LVP81"/>
    <mergeCell ref="LVQ81:LVR81"/>
    <mergeCell ref="LVS81:LVT81"/>
    <mergeCell ref="LVU81:LVV81"/>
    <mergeCell ref="LVW81:LVX81"/>
    <mergeCell ref="LVE81:LVF81"/>
    <mergeCell ref="LVG81:LVH81"/>
    <mergeCell ref="LVI81:LVJ81"/>
    <mergeCell ref="LVK81:LVL81"/>
    <mergeCell ref="LVM81:LVN81"/>
    <mergeCell ref="LUU81:LUV81"/>
    <mergeCell ref="LUW81:LUX81"/>
    <mergeCell ref="LUY81:LUZ81"/>
    <mergeCell ref="LVA81:LVB81"/>
    <mergeCell ref="LVC81:LVD81"/>
    <mergeCell ref="LUK81:LUL81"/>
    <mergeCell ref="LUM81:LUN81"/>
    <mergeCell ref="LUO81:LUP81"/>
    <mergeCell ref="LUQ81:LUR81"/>
    <mergeCell ref="LUS81:LUT81"/>
    <mergeCell ref="LUA81:LUB81"/>
    <mergeCell ref="LUC81:LUD81"/>
    <mergeCell ref="LUE81:LUF81"/>
    <mergeCell ref="LUG81:LUH81"/>
    <mergeCell ref="LUI81:LUJ81"/>
    <mergeCell ref="LTQ81:LTR81"/>
    <mergeCell ref="LTS81:LTT81"/>
    <mergeCell ref="LTU81:LTV81"/>
    <mergeCell ref="LTW81:LTX81"/>
    <mergeCell ref="LTY81:LTZ81"/>
    <mergeCell ref="LTG81:LTH81"/>
    <mergeCell ref="LTI81:LTJ81"/>
    <mergeCell ref="LTK81:LTL81"/>
    <mergeCell ref="LTM81:LTN81"/>
    <mergeCell ref="LTO81:LTP81"/>
    <mergeCell ref="LSW81:LSX81"/>
    <mergeCell ref="LSY81:LSZ81"/>
    <mergeCell ref="LTA81:LTB81"/>
    <mergeCell ref="LTC81:LTD81"/>
    <mergeCell ref="LTE81:LTF81"/>
    <mergeCell ref="LSM81:LSN81"/>
    <mergeCell ref="LSO81:LSP81"/>
    <mergeCell ref="LSQ81:LSR81"/>
    <mergeCell ref="LSS81:LST81"/>
    <mergeCell ref="LSU81:LSV81"/>
    <mergeCell ref="LSC81:LSD81"/>
    <mergeCell ref="LSE81:LSF81"/>
    <mergeCell ref="LSG81:LSH81"/>
    <mergeCell ref="LSI81:LSJ81"/>
    <mergeCell ref="LSK81:LSL81"/>
    <mergeCell ref="LRS81:LRT81"/>
    <mergeCell ref="LRU81:LRV81"/>
    <mergeCell ref="LRW81:LRX81"/>
    <mergeCell ref="LRY81:LRZ81"/>
    <mergeCell ref="LSA81:LSB81"/>
    <mergeCell ref="LRI81:LRJ81"/>
    <mergeCell ref="LRK81:LRL81"/>
    <mergeCell ref="LRM81:LRN81"/>
    <mergeCell ref="LRO81:LRP81"/>
    <mergeCell ref="LRQ81:LRR81"/>
    <mergeCell ref="LQY81:LQZ81"/>
    <mergeCell ref="LRA81:LRB81"/>
    <mergeCell ref="LRC81:LRD81"/>
    <mergeCell ref="LRE81:LRF81"/>
    <mergeCell ref="LRG81:LRH81"/>
    <mergeCell ref="LQO81:LQP81"/>
    <mergeCell ref="LQQ81:LQR81"/>
    <mergeCell ref="LQS81:LQT81"/>
    <mergeCell ref="LQU81:LQV81"/>
    <mergeCell ref="LQW81:LQX81"/>
    <mergeCell ref="LQE81:LQF81"/>
    <mergeCell ref="LQG81:LQH81"/>
    <mergeCell ref="LQI81:LQJ81"/>
    <mergeCell ref="LQK81:LQL81"/>
    <mergeCell ref="LQM81:LQN81"/>
    <mergeCell ref="LPU81:LPV81"/>
    <mergeCell ref="LPW81:LPX81"/>
    <mergeCell ref="LPY81:LPZ81"/>
    <mergeCell ref="LQA81:LQB81"/>
    <mergeCell ref="LQC81:LQD81"/>
    <mergeCell ref="LPK81:LPL81"/>
    <mergeCell ref="LPM81:LPN81"/>
    <mergeCell ref="LPO81:LPP81"/>
    <mergeCell ref="LPQ81:LPR81"/>
    <mergeCell ref="LPS81:LPT81"/>
    <mergeCell ref="LPA81:LPB81"/>
    <mergeCell ref="LPC81:LPD81"/>
    <mergeCell ref="LPE81:LPF81"/>
    <mergeCell ref="LPG81:LPH81"/>
    <mergeCell ref="LPI81:LPJ81"/>
    <mergeCell ref="LOQ81:LOR81"/>
    <mergeCell ref="LOS81:LOT81"/>
    <mergeCell ref="LOU81:LOV81"/>
    <mergeCell ref="LOW81:LOX81"/>
    <mergeCell ref="LOY81:LOZ81"/>
    <mergeCell ref="LOG81:LOH81"/>
    <mergeCell ref="LOI81:LOJ81"/>
    <mergeCell ref="LOK81:LOL81"/>
    <mergeCell ref="LOM81:LON81"/>
    <mergeCell ref="LOO81:LOP81"/>
    <mergeCell ref="LNW81:LNX81"/>
    <mergeCell ref="LNY81:LNZ81"/>
    <mergeCell ref="LOA81:LOB81"/>
    <mergeCell ref="LOC81:LOD81"/>
    <mergeCell ref="LOE81:LOF81"/>
    <mergeCell ref="LNM81:LNN81"/>
    <mergeCell ref="LNO81:LNP81"/>
    <mergeCell ref="LNQ81:LNR81"/>
    <mergeCell ref="LNS81:LNT81"/>
    <mergeCell ref="LNU81:LNV81"/>
    <mergeCell ref="LNC81:LND81"/>
    <mergeCell ref="LNE81:LNF81"/>
    <mergeCell ref="LNG81:LNH81"/>
    <mergeCell ref="LNI81:LNJ81"/>
    <mergeCell ref="LNK81:LNL81"/>
    <mergeCell ref="LMS81:LMT81"/>
    <mergeCell ref="LMU81:LMV81"/>
    <mergeCell ref="LMW81:LMX81"/>
    <mergeCell ref="LMY81:LMZ81"/>
    <mergeCell ref="LNA81:LNB81"/>
    <mergeCell ref="LMI81:LMJ81"/>
    <mergeCell ref="LMK81:LML81"/>
    <mergeCell ref="LMM81:LMN81"/>
    <mergeCell ref="LMO81:LMP81"/>
    <mergeCell ref="LMQ81:LMR81"/>
    <mergeCell ref="LLY81:LLZ81"/>
    <mergeCell ref="LMA81:LMB81"/>
    <mergeCell ref="LMC81:LMD81"/>
    <mergeCell ref="LME81:LMF81"/>
    <mergeCell ref="LMG81:LMH81"/>
    <mergeCell ref="LLO81:LLP81"/>
    <mergeCell ref="LLQ81:LLR81"/>
    <mergeCell ref="LLS81:LLT81"/>
    <mergeCell ref="LLU81:LLV81"/>
    <mergeCell ref="LLW81:LLX81"/>
    <mergeCell ref="LLE81:LLF81"/>
    <mergeCell ref="LLG81:LLH81"/>
    <mergeCell ref="LLI81:LLJ81"/>
    <mergeCell ref="LLK81:LLL81"/>
    <mergeCell ref="LLM81:LLN81"/>
    <mergeCell ref="LKU81:LKV81"/>
    <mergeCell ref="LKW81:LKX81"/>
    <mergeCell ref="LKY81:LKZ81"/>
    <mergeCell ref="LLA81:LLB81"/>
    <mergeCell ref="LLC81:LLD81"/>
    <mergeCell ref="LKK81:LKL81"/>
    <mergeCell ref="LKM81:LKN81"/>
    <mergeCell ref="LKO81:LKP81"/>
    <mergeCell ref="LKQ81:LKR81"/>
    <mergeCell ref="LKS81:LKT81"/>
    <mergeCell ref="LKA81:LKB81"/>
    <mergeCell ref="LKC81:LKD81"/>
    <mergeCell ref="LKE81:LKF81"/>
    <mergeCell ref="LKG81:LKH81"/>
    <mergeCell ref="LKI81:LKJ81"/>
    <mergeCell ref="LJQ81:LJR81"/>
    <mergeCell ref="LJS81:LJT81"/>
    <mergeCell ref="LJU81:LJV81"/>
    <mergeCell ref="LJW81:LJX81"/>
    <mergeCell ref="LJY81:LJZ81"/>
    <mergeCell ref="LJG81:LJH81"/>
    <mergeCell ref="LJI81:LJJ81"/>
    <mergeCell ref="LJK81:LJL81"/>
    <mergeCell ref="LJM81:LJN81"/>
    <mergeCell ref="LJO81:LJP81"/>
    <mergeCell ref="LIW81:LIX81"/>
    <mergeCell ref="LIY81:LIZ81"/>
    <mergeCell ref="LJA81:LJB81"/>
    <mergeCell ref="LJC81:LJD81"/>
    <mergeCell ref="LJE81:LJF81"/>
    <mergeCell ref="LIM81:LIN81"/>
    <mergeCell ref="LIO81:LIP81"/>
    <mergeCell ref="LIQ81:LIR81"/>
    <mergeCell ref="LIS81:LIT81"/>
    <mergeCell ref="LIU81:LIV81"/>
    <mergeCell ref="LIC81:LID81"/>
    <mergeCell ref="LIE81:LIF81"/>
    <mergeCell ref="LIG81:LIH81"/>
    <mergeCell ref="LII81:LIJ81"/>
    <mergeCell ref="LIK81:LIL81"/>
    <mergeCell ref="LHS81:LHT81"/>
    <mergeCell ref="LHU81:LHV81"/>
    <mergeCell ref="LHW81:LHX81"/>
    <mergeCell ref="LHY81:LHZ81"/>
    <mergeCell ref="LIA81:LIB81"/>
    <mergeCell ref="LHI81:LHJ81"/>
    <mergeCell ref="LHK81:LHL81"/>
    <mergeCell ref="LHM81:LHN81"/>
    <mergeCell ref="LHO81:LHP81"/>
    <mergeCell ref="LHQ81:LHR81"/>
    <mergeCell ref="LGY81:LGZ81"/>
    <mergeCell ref="LHA81:LHB81"/>
    <mergeCell ref="LHC81:LHD81"/>
    <mergeCell ref="LHE81:LHF81"/>
    <mergeCell ref="LHG81:LHH81"/>
    <mergeCell ref="LGO81:LGP81"/>
    <mergeCell ref="LGQ81:LGR81"/>
    <mergeCell ref="LGS81:LGT81"/>
    <mergeCell ref="LGU81:LGV81"/>
    <mergeCell ref="LGW81:LGX81"/>
    <mergeCell ref="LGE81:LGF81"/>
    <mergeCell ref="LGG81:LGH81"/>
    <mergeCell ref="LGI81:LGJ81"/>
    <mergeCell ref="LGK81:LGL81"/>
    <mergeCell ref="LGM81:LGN81"/>
    <mergeCell ref="LFU81:LFV81"/>
    <mergeCell ref="LFW81:LFX81"/>
    <mergeCell ref="LFY81:LFZ81"/>
    <mergeCell ref="LGA81:LGB81"/>
    <mergeCell ref="LGC81:LGD81"/>
    <mergeCell ref="LFK81:LFL81"/>
    <mergeCell ref="LFM81:LFN81"/>
    <mergeCell ref="LFO81:LFP81"/>
    <mergeCell ref="LFQ81:LFR81"/>
    <mergeCell ref="LFS81:LFT81"/>
    <mergeCell ref="LFA81:LFB81"/>
    <mergeCell ref="LFC81:LFD81"/>
    <mergeCell ref="LFE81:LFF81"/>
    <mergeCell ref="LFG81:LFH81"/>
    <mergeCell ref="LFI81:LFJ81"/>
    <mergeCell ref="LEQ81:LER81"/>
    <mergeCell ref="LES81:LET81"/>
    <mergeCell ref="LEU81:LEV81"/>
    <mergeCell ref="LEW81:LEX81"/>
    <mergeCell ref="LEY81:LEZ81"/>
    <mergeCell ref="LEG81:LEH81"/>
    <mergeCell ref="LEI81:LEJ81"/>
    <mergeCell ref="LEK81:LEL81"/>
    <mergeCell ref="LEM81:LEN81"/>
    <mergeCell ref="LEO81:LEP81"/>
    <mergeCell ref="LDW81:LDX81"/>
    <mergeCell ref="LDY81:LDZ81"/>
    <mergeCell ref="LEA81:LEB81"/>
    <mergeCell ref="LEC81:LED81"/>
    <mergeCell ref="LEE81:LEF81"/>
    <mergeCell ref="LDM81:LDN81"/>
    <mergeCell ref="LDO81:LDP81"/>
    <mergeCell ref="LDQ81:LDR81"/>
    <mergeCell ref="LDS81:LDT81"/>
    <mergeCell ref="LDU81:LDV81"/>
    <mergeCell ref="LDC81:LDD81"/>
    <mergeCell ref="LDE81:LDF81"/>
    <mergeCell ref="LDG81:LDH81"/>
    <mergeCell ref="LDI81:LDJ81"/>
    <mergeCell ref="LDK81:LDL81"/>
    <mergeCell ref="LCS81:LCT81"/>
    <mergeCell ref="LCU81:LCV81"/>
    <mergeCell ref="LCW81:LCX81"/>
    <mergeCell ref="LCY81:LCZ81"/>
    <mergeCell ref="LDA81:LDB81"/>
    <mergeCell ref="LCI81:LCJ81"/>
    <mergeCell ref="LCK81:LCL81"/>
    <mergeCell ref="LCM81:LCN81"/>
    <mergeCell ref="LCO81:LCP81"/>
    <mergeCell ref="LCQ81:LCR81"/>
    <mergeCell ref="LBY81:LBZ81"/>
    <mergeCell ref="LCA81:LCB81"/>
    <mergeCell ref="LCC81:LCD81"/>
    <mergeCell ref="LCE81:LCF81"/>
    <mergeCell ref="LCG81:LCH81"/>
    <mergeCell ref="LBO81:LBP81"/>
    <mergeCell ref="LBQ81:LBR81"/>
    <mergeCell ref="LBS81:LBT81"/>
    <mergeCell ref="LBU81:LBV81"/>
    <mergeCell ref="LBW81:LBX81"/>
    <mergeCell ref="LBE81:LBF81"/>
    <mergeCell ref="LBG81:LBH81"/>
    <mergeCell ref="LBI81:LBJ81"/>
    <mergeCell ref="LBK81:LBL81"/>
    <mergeCell ref="LBM81:LBN81"/>
    <mergeCell ref="LAU81:LAV81"/>
    <mergeCell ref="LAW81:LAX81"/>
    <mergeCell ref="LAY81:LAZ81"/>
    <mergeCell ref="LBA81:LBB81"/>
    <mergeCell ref="LBC81:LBD81"/>
    <mergeCell ref="LAK81:LAL81"/>
    <mergeCell ref="LAM81:LAN81"/>
    <mergeCell ref="LAO81:LAP81"/>
    <mergeCell ref="LAQ81:LAR81"/>
    <mergeCell ref="LAS81:LAT81"/>
    <mergeCell ref="LAA81:LAB81"/>
    <mergeCell ref="LAC81:LAD81"/>
    <mergeCell ref="LAE81:LAF81"/>
    <mergeCell ref="LAG81:LAH81"/>
    <mergeCell ref="LAI81:LAJ81"/>
    <mergeCell ref="KZQ81:KZR81"/>
    <mergeCell ref="KZS81:KZT81"/>
    <mergeCell ref="KZU81:KZV81"/>
    <mergeCell ref="KZW81:KZX81"/>
    <mergeCell ref="KZY81:KZZ81"/>
    <mergeCell ref="KZG81:KZH81"/>
    <mergeCell ref="KZI81:KZJ81"/>
    <mergeCell ref="KZK81:KZL81"/>
    <mergeCell ref="KZM81:KZN81"/>
    <mergeCell ref="KZO81:KZP81"/>
    <mergeCell ref="KYW81:KYX81"/>
    <mergeCell ref="KYY81:KYZ81"/>
    <mergeCell ref="KZA81:KZB81"/>
    <mergeCell ref="KZC81:KZD81"/>
    <mergeCell ref="KZE81:KZF81"/>
    <mergeCell ref="KYM81:KYN81"/>
    <mergeCell ref="KYO81:KYP81"/>
    <mergeCell ref="KYQ81:KYR81"/>
    <mergeCell ref="KYS81:KYT81"/>
    <mergeCell ref="KYU81:KYV81"/>
    <mergeCell ref="KYC81:KYD81"/>
    <mergeCell ref="KYE81:KYF81"/>
    <mergeCell ref="KYG81:KYH81"/>
    <mergeCell ref="KYI81:KYJ81"/>
    <mergeCell ref="KYK81:KYL81"/>
    <mergeCell ref="KXS81:KXT81"/>
    <mergeCell ref="KXU81:KXV81"/>
    <mergeCell ref="KXW81:KXX81"/>
    <mergeCell ref="KXY81:KXZ81"/>
    <mergeCell ref="KYA81:KYB81"/>
    <mergeCell ref="KXI81:KXJ81"/>
    <mergeCell ref="KXK81:KXL81"/>
    <mergeCell ref="KXM81:KXN81"/>
    <mergeCell ref="KXO81:KXP81"/>
    <mergeCell ref="KXQ81:KXR81"/>
    <mergeCell ref="KWY81:KWZ81"/>
    <mergeCell ref="KXA81:KXB81"/>
    <mergeCell ref="KXC81:KXD81"/>
    <mergeCell ref="KXE81:KXF81"/>
    <mergeCell ref="KXG81:KXH81"/>
    <mergeCell ref="KWO81:KWP81"/>
    <mergeCell ref="KWQ81:KWR81"/>
    <mergeCell ref="KWS81:KWT81"/>
    <mergeCell ref="KWU81:KWV81"/>
    <mergeCell ref="KWW81:KWX81"/>
    <mergeCell ref="KWE81:KWF81"/>
    <mergeCell ref="KWG81:KWH81"/>
    <mergeCell ref="KWI81:KWJ81"/>
    <mergeCell ref="KWK81:KWL81"/>
    <mergeCell ref="KWM81:KWN81"/>
    <mergeCell ref="KVU81:KVV81"/>
    <mergeCell ref="KVW81:KVX81"/>
    <mergeCell ref="KVY81:KVZ81"/>
    <mergeCell ref="KWA81:KWB81"/>
    <mergeCell ref="KWC81:KWD81"/>
    <mergeCell ref="KVK81:KVL81"/>
    <mergeCell ref="KVM81:KVN81"/>
    <mergeCell ref="KVO81:KVP81"/>
    <mergeCell ref="KVQ81:KVR81"/>
    <mergeCell ref="KVS81:KVT81"/>
    <mergeCell ref="KVA81:KVB81"/>
    <mergeCell ref="KVC81:KVD81"/>
    <mergeCell ref="KVE81:KVF81"/>
    <mergeCell ref="KVG81:KVH81"/>
    <mergeCell ref="KVI81:KVJ81"/>
    <mergeCell ref="KUQ81:KUR81"/>
    <mergeCell ref="KUS81:KUT81"/>
    <mergeCell ref="KUU81:KUV81"/>
    <mergeCell ref="KUW81:KUX81"/>
    <mergeCell ref="KUY81:KUZ81"/>
    <mergeCell ref="KUG81:KUH81"/>
    <mergeCell ref="KUI81:KUJ81"/>
    <mergeCell ref="KUK81:KUL81"/>
    <mergeCell ref="KUM81:KUN81"/>
    <mergeCell ref="KUO81:KUP81"/>
    <mergeCell ref="KTW81:KTX81"/>
    <mergeCell ref="KTY81:KTZ81"/>
    <mergeCell ref="KUA81:KUB81"/>
    <mergeCell ref="KUC81:KUD81"/>
    <mergeCell ref="KUE81:KUF81"/>
    <mergeCell ref="KTM81:KTN81"/>
    <mergeCell ref="KTO81:KTP81"/>
    <mergeCell ref="KTQ81:KTR81"/>
    <mergeCell ref="KTS81:KTT81"/>
    <mergeCell ref="KTU81:KTV81"/>
    <mergeCell ref="KTC81:KTD81"/>
    <mergeCell ref="KTE81:KTF81"/>
    <mergeCell ref="KTG81:KTH81"/>
    <mergeCell ref="KTI81:KTJ81"/>
    <mergeCell ref="KTK81:KTL81"/>
    <mergeCell ref="KSS81:KST81"/>
    <mergeCell ref="KSU81:KSV81"/>
    <mergeCell ref="KSW81:KSX81"/>
    <mergeCell ref="KSY81:KSZ81"/>
    <mergeCell ref="KTA81:KTB81"/>
    <mergeCell ref="KSI81:KSJ81"/>
    <mergeCell ref="KSK81:KSL81"/>
    <mergeCell ref="KSM81:KSN81"/>
    <mergeCell ref="KSO81:KSP81"/>
    <mergeCell ref="KSQ81:KSR81"/>
    <mergeCell ref="KRY81:KRZ81"/>
    <mergeCell ref="KSA81:KSB81"/>
    <mergeCell ref="KSC81:KSD81"/>
    <mergeCell ref="KSE81:KSF81"/>
    <mergeCell ref="KSG81:KSH81"/>
    <mergeCell ref="KRO81:KRP81"/>
    <mergeCell ref="KRQ81:KRR81"/>
    <mergeCell ref="KRS81:KRT81"/>
    <mergeCell ref="KRU81:KRV81"/>
    <mergeCell ref="KRW81:KRX81"/>
    <mergeCell ref="KRE81:KRF81"/>
    <mergeCell ref="KRG81:KRH81"/>
    <mergeCell ref="KRI81:KRJ81"/>
    <mergeCell ref="KRK81:KRL81"/>
    <mergeCell ref="KRM81:KRN81"/>
    <mergeCell ref="KQU81:KQV81"/>
    <mergeCell ref="KQW81:KQX81"/>
    <mergeCell ref="KQY81:KQZ81"/>
    <mergeCell ref="KRA81:KRB81"/>
    <mergeCell ref="KRC81:KRD81"/>
    <mergeCell ref="KQK81:KQL81"/>
    <mergeCell ref="KQM81:KQN81"/>
    <mergeCell ref="KQO81:KQP81"/>
    <mergeCell ref="KQQ81:KQR81"/>
    <mergeCell ref="KQS81:KQT81"/>
    <mergeCell ref="KQA81:KQB81"/>
    <mergeCell ref="KQC81:KQD81"/>
    <mergeCell ref="KQE81:KQF81"/>
    <mergeCell ref="KQG81:KQH81"/>
    <mergeCell ref="KQI81:KQJ81"/>
    <mergeCell ref="KPQ81:KPR81"/>
    <mergeCell ref="KPS81:KPT81"/>
    <mergeCell ref="KPU81:KPV81"/>
    <mergeCell ref="KPW81:KPX81"/>
    <mergeCell ref="KPY81:KPZ81"/>
    <mergeCell ref="KPG81:KPH81"/>
    <mergeCell ref="KPI81:KPJ81"/>
    <mergeCell ref="KPK81:KPL81"/>
    <mergeCell ref="KPM81:KPN81"/>
    <mergeCell ref="KPO81:KPP81"/>
    <mergeCell ref="KOW81:KOX81"/>
    <mergeCell ref="KOY81:KOZ81"/>
    <mergeCell ref="KPA81:KPB81"/>
    <mergeCell ref="KPC81:KPD81"/>
    <mergeCell ref="KPE81:KPF81"/>
    <mergeCell ref="KOM81:KON81"/>
    <mergeCell ref="KOO81:KOP81"/>
    <mergeCell ref="KOQ81:KOR81"/>
    <mergeCell ref="KOS81:KOT81"/>
    <mergeCell ref="KOU81:KOV81"/>
    <mergeCell ref="KOC81:KOD81"/>
    <mergeCell ref="KOE81:KOF81"/>
    <mergeCell ref="KOG81:KOH81"/>
    <mergeCell ref="KOI81:KOJ81"/>
    <mergeCell ref="KOK81:KOL81"/>
    <mergeCell ref="KNS81:KNT81"/>
    <mergeCell ref="KNU81:KNV81"/>
    <mergeCell ref="KNW81:KNX81"/>
    <mergeCell ref="KNY81:KNZ81"/>
    <mergeCell ref="KOA81:KOB81"/>
    <mergeCell ref="KNI81:KNJ81"/>
    <mergeCell ref="KNK81:KNL81"/>
    <mergeCell ref="KNM81:KNN81"/>
    <mergeCell ref="KNO81:KNP81"/>
    <mergeCell ref="KNQ81:KNR81"/>
    <mergeCell ref="KMY81:KMZ81"/>
    <mergeCell ref="KNA81:KNB81"/>
    <mergeCell ref="KNC81:KND81"/>
    <mergeCell ref="KNE81:KNF81"/>
    <mergeCell ref="KNG81:KNH81"/>
    <mergeCell ref="KMO81:KMP81"/>
    <mergeCell ref="KMQ81:KMR81"/>
    <mergeCell ref="KMS81:KMT81"/>
    <mergeCell ref="KMU81:KMV81"/>
    <mergeCell ref="KMW81:KMX81"/>
    <mergeCell ref="KME81:KMF81"/>
    <mergeCell ref="KMG81:KMH81"/>
    <mergeCell ref="KMI81:KMJ81"/>
    <mergeCell ref="KMK81:KML81"/>
    <mergeCell ref="KMM81:KMN81"/>
    <mergeCell ref="KLU81:KLV81"/>
    <mergeCell ref="KLW81:KLX81"/>
    <mergeCell ref="KLY81:KLZ81"/>
    <mergeCell ref="KMA81:KMB81"/>
    <mergeCell ref="KMC81:KMD81"/>
    <mergeCell ref="KLK81:KLL81"/>
    <mergeCell ref="KLM81:KLN81"/>
    <mergeCell ref="KLO81:KLP81"/>
    <mergeCell ref="KLQ81:KLR81"/>
    <mergeCell ref="KLS81:KLT81"/>
    <mergeCell ref="KLA81:KLB81"/>
    <mergeCell ref="KLC81:KLD81"/>
    <mergeCell ref="KLE81:KLF81"/>
    <mergeCell ref="KLG81:KLH81"/>
    <mergeCell ref="KLI81:KLJ81"/>
    <mergeCell ref="KKQ81:KKR81"/>
    <mergeCell ref="KKS81:KKT81"/>
    <mergeCell ref="KKU81:KKV81"/>
    <mergeCell ref="KKW81:KKX81"/>
    <mergeCell ref="KKY81:KKZ81"/>
    <mergeCell ref="KKG81:KKH81"/>
    <mergeCell ref="KKI81:KKJ81"/>
    <mergeCell ref="KKK81:KKL81"/>
    <mergeCell ref="KKM81:KKN81"/>
    <mergeCell ref="KKO81:KKP81"/>
    <mergeCell ref="KJW81:KJX81"/>
    <mergeCell ref="KJY81:KJZ81"/>
    <mergeCell ref="KKA81:KKB81"/>
    <mergeCell ref="KKC81:KKD81"/>
    <mergeCell ref="KKE81:KKF81"/>
    <mergeCell ref="KJM81:KJN81"/>
    <mergeCell ref="KJO81:KJP81"/>
    <mergeCell ref="KJQ81:KJR81"/>
    <mergeCell ref="KJS81:KJT81"/>
    <mergeCell ref="KJU81:KJV81"/>
    <mergeCell ref="KJC81:KJD81"/>
    <mergeCell ref="KJE81:KJF81"/>
    <mergeCell ref="KJG81:KJH81"/>
    <mergeCell ref="KJI81:KJJ81"/>
    <mergeCell ref="KJK81:KJL81"/>
    <mergeCell ref="KIS81:KIT81"/>
    <mergeCell ref="KIU81:KIV81"/>
    <mergeCell ref="KIW81:KIX81"/>
    <mergeCell ref="KIY81:KIZ81"/>
    <mergeCell ref="KJA81:KJB81"/>
    <mergeCell ref="KII81:KIJ81"/>
    <mergeCell ref="KIK81:KIL81"/>
    <mergeCell ref="KIM81:KIN81"/>
    <mergeCell ref="KIO81:KIP81"/>
    <mergeCell ref="KIQ81:KIR81"/>
    <mergeCell ref="KHY81:KHZ81"/>
    <mergeCell ref="KIA81:KIB81"/>
    <mergeCell ref="KIC81:KID81"/>
    <mergeCell ref="KIE81:KIF81"/>
    <mergeCell ref="KIG81:KIH81"/>
    <mergeCell ref="KHO81:KHP81"/>
    <mergeCell ref="KHQ81:KHR81"/>
    <mergeCell ref="KHS81:KHT81"/>
    <mergeCell ref="KHU81:KHV81"/>
    <mergeCell ref="KHW81:KHX81"/>
    <mergeCell ref="KHE81:KHF81"/>
    <mergeCell ref="KHG81:KHH81"/>
    <mergeCell ref="KHI81:KHJ81"/>
    <mergeCell ref="KHK81:KHL81"/>
    <mergeCell ref="KHM81:KHN81"/>
    <mergeCell ref="KGU81:KGV81"/>
    <mergeCell ref="KGW81:KGX81"/>
    <mergeCell ref="KGY81:KGZ81"/>
    <mergeCell ref="KHA81:KHB81"/>
    <mergeCell ref="KHC81:KHD81"/>
    <mergeCell ref="KGK81:KGL81"/>
    <mergeCell ref="KGM81:KGN81"/>
    <mergeCell ref="KGO81:KGP81"/>
    <mergeCell ref="KGQ81:KGR81"/>
    <mergeCell ref="KGS81:KGT81"/>
    <mergeCell ref="KGA81:KGB81"/>
    <mergeCell ref="KGC81:KGD81"/>
    <mergeCell ref="KGE81:KGF81"/>
    <mergeCell ref="KGG81:KGH81"/>
    <mergeCell ref="KGI81:KGJ81"/>
    <mergeCell ref="KFQ81:KFR81"/>
    <mergeCell ref="KFS81:KFT81"/>
    <mergeCell ref="KFU81:KFV81"/>
    <mergeCell ref="KFW81:KFX81"/>
    <mergeCell ref="KFY81:KFZ81"/>
    <mergeCell ref="KFG81:KFH81"/>
    <mergeCell ref="KFI81:KFJ81"/>
    <mergeCell ref="KFK81:KFL81"/>
    <mergeCell ref="KFM81:KFN81"/>
    <mergeCell ref="KFO81:KFP81"/>
    <mergeCell ref="KEW81:KEX81"/>
    <mergeCell ref="KEY81:KEZ81"/>
    <mergeCell ref="KFA81:KFB81"/>
    <mergeCell ref="KFC81:KFD81"/>
    <mergeCell ref="KFE81:KFF81"/>
    <mergeCell ref="KEM81:KEN81"/>
    <mergeCell ref="KEO81:KEP81"/>
    <mergeCell ref="KEQ81:KER81"/>
    <mergeCell ref="KES81:KET81"/>
    <mergeCell ref="KEU81:KEV81"/>
    <mergeCell ref="KEC81:KED81"/>
    <mergeCell ref="KEE81:KEF81"/>
    <mergeCell ref="KEG81:KEH81"/>
    <mergeCell ref="KEI81:KEJ81"/>
    <mergeCell ref="KEK81:KEL81"/>
    <mergeCell ref="KDS81:KDT81"/>
    <mergeCell ref="KDU81:KDV81"/>
    <mergeCell ref="KDW81:KDX81"/>
    <mergeCell ref="KDY81:KDZ81"/>
    <mergeCell ref="KEA81:KEB81"/>
    <mergeCell ref="KDI81:KDJ81"/>
    <mergeCell ref="KDK81:KDL81"/>
    <mergeCell ref="KDM81:KDN81"/>
    <mergeCell ref="KDO81:KDP81"/>
    <mergeCell ref="KDQ81:KDR81"/>
    <mergeCell ref="KCY81:KCZ81"/>
    <mergeCell ref="KDA81:KDB81"/>
    <mergeCell ref="KDC81:KDD81"/>
    <mergeCell ref="KDE81:KDF81"/>
    <mergeCell ref="KDG81:KDH81"/>
    <mergeCell ref="KCO81:KCP81"/>
    <mergeCell ref="KCQ81:KCR81"/>
    <mergeCell ref="KCS81:KCT81"/>
    <mergeCell ref="KCU81:KCV81"/>
    <mergeCell ref="KCW81:KCX81"/>
    <mergeCell ref="KCE81:KCF81"/>
    <mergeCell ref="KCG81:KCH81"/>
    <mergeCell ref="KCI81:KCJ81"/>
    <mergeCell ref="KCK81:KCL81"/>
    <mergeCell ref="KCM81:KCN81"/>
    <mergeCell ref="KBU81:KBV81"/>
    <mergeCell ref="KBW81:KBX81"/>
    <mergeCell ref="KBY81:KBZ81"/>
    <mergeCell ref="KCA81:KCB81"/>
    <mergeCell ref="KCC81:KCD81"/>
    <mergeCell ref="KBK81:KBL81"/>
    <mergeCell ref="KBM81:KBN81"/>
    <mergeCell ref="KBO81:KBP81"/>
    <mergeCell ref="KBQ81:KBR81"/>
    <mergeCell ref="KBS81:KBT81"/>
    <mergeCell ref="KBA81:KBB81"/>
    <mergeCell ref="KBC81:KBD81"/>
    <mergeCell ref="KBE81:KBF81"/>
    <mergeCell ref="KBG81:KBH81"/>
    <mergeCell ref="KBI81:KBJ81"/>
    <mergeCell ref="KAQ81:KAR81"/>
    <mergeCell ref="KAS81:KAT81"/>
    <mergeCell ref="KAU81:KAV81"/>
    <mergeCell ref="KAW81:KAX81"/>
    <mergeCell ref="KAY81:KAZ81"/>
    <mergeCell ref="KAG81:KAH81"/>
    <mergeCell ref="KAI81:KAJ81"/>
    <mergeCell ref="KAK81:KAL81"/>
    <mergeCell ref="KAM81:KAN81"/>
    <mergeCell ref="KAO81:KAP81"/>
    <mergeCell ref="JZW81:JZX81"/>
    <mergeCell ref="JZY81:JZZ81"/>
    <mergeCell ref="KAA81:KAB81"/>
    <mergeCell ref="KAC81:KAD81"/>
    <mergeCell ref="KAE81:KAF81"/>
    <mergeCell ref="JZM81:JZN81"/>
    <mergeCell ref="JZO81:JZP81"/>
    <mergeCell ref="JZQ81:JZR81"/>
    <mergeCell ref="JZS81:JZT81"/>
    <mergeCell ref="JZU81:JZV81"/>
    <mergeCell ref="JZC81:JZD81"/>
    <mergeCell ref="JZE81:JZF81"/>
    <mergeCell ref="JZG81:JZH81"/>
    <mergeCell ref="JZI81:JZJ81"/>
    <mergeCell ref="JZK81:JZL81"/>
    <mergeCell ref="JYS81:JYT81"/>
    <mergeCell ref="JYU81:JYV81"/>
    <mergeCell ref="JYW81:JYX81"/>
    <mergeCell ref="JYY81:JYZ81"/>
    <mergeCell ref="JZA81:JZB81"/>
    <mergeCell ref="JYI81:JYJ81"/>
    <mergeCell ref="JYK81:JYL81"/>
    <mergeCell ref="JYM81:JYN81"/>
    <mergeCell ref="JYO81:JYP81"/>
    <mergeCell ref="JYQ81:JYR81"/>
    <mergeCell ref="JXY81:JXZ81"/>
    <mergeCell ref="JYA81:JYB81"/>
    <mergeCell ref="JYC81:JYD81"/>
    <mergeCell ref="JYE81:JYF81"/>
    <mergeCell ref="JYG81:JYH81"/>
    <mergeCell ref="JXO81:JXP81"/>
    <mergeCell ref="JXQ81:JXR81"/>
    <mergeCell ref="JXS81:JXT81"/>
    <mergeCell ref="JXU81:JXV81"/>
    <mergeCell ref="JXW81:JXX81"/>
    <mergeCell ref="JXE81:JXF81"/>
    <mergeCell ref="JXG81:JXH81"/>
    <mergeCell ref="JXI81:JXJ81"/>
    <mergeCell ref="JXK81:JXL81"/>
    <mergeCell ref="JXM81:JXN81"/>
    <mergeCell ref="JWU81:JWV81"/>
    <mergeCell ref="JWW81:JWX81"/>
    <mergeCell ref="JWY81:JWZ81"/>
    <mergeCell ref="JXA81:JXB81"/>
    <mergeCell ref="JXC81:JXD81"/>
    <mergeCell ref="JWK81:JWL81"/>
    <mergeCell ref="JWM81:JWN81"/>
    <mergeCell ref="JWO81:JWP81"/>
    <mergeCell ref="JWQ81:JWR81"/>
    <mergeCell ref="JWS81:JWT81"/>
    <mergeCell ref="JWA81:JWB81"/>
    <mergeCell ref="JWC81:JWD81"/>
    <mergeCell ref="JWE81:JWF81"/>
    <mergeCell ref="JWG81:JWH81"/>
    <mergeCell ref="JWI81:JWJ81"/>
    <mergeCell ref="JVQ81:JVR81"/>
    <mergeCell ref="JVS81:JVT81"/>
    <mergeCell ref="JVU81:JVV81"/>
    <mergeCell ref="JVW81:JVX81"/>
    <mergeCell ref="JVY81:JVZ81"/>
    <mergeCell ref="JVG81:JVH81"/>
    <mergeCell ref="JVI81:JVJ81"/>
    <mergeCell ref="JVK81:JVL81"/>
    <mergeCell ref="JVM81:JVN81"/>
    <mergeCell ref="JVO81:JVP81"/>
    <mergeCell ref="JUW81:JUX81"/>
    <mergeCell ref="JUY81:JUZ81"/>
    <mergeCell ref="JVA81:JVB81"/>
    <mergeCell ref="JVC81:JVD81"/>
    <mergeCell ref="JVE81:JVF81"/>
    <mergeCell ref="JUM81:JUN81"/>
    <mergeCell ref="JUO81:JUP81"/>
    <mergeCell ref="JUQ81:JUR81"/>
    <mergeCell ref="JUS81:JUT81"/>
    <mergeCell ref="JUU81:JUV81"/>
    <mergeCell ref="JUC81:JUD81"/>
    <mergeCell ref="JUE81:JUF81"/>
    <mergeCell ref="JUG81:JUH81"/>
    <mergeCell ref="JUI81:JUJ81"/>
    <mergeCell ref="JUK81:JUL81"/>
    <mergeCell ref="JTS81:JTT81"/>
    <mergeCell ref="JTU81:JTV81"/>
    <mergeCell ref="JTW81:JTX81"/>
    <mergeCell ref="JTY81:JTZ81"/>
    <mergeCell ref="JUA81:JUB81"/>
    <mergeCell ref="JTI81:JTJ81"/>
    <mergeCell ref="JTK81:JTL81"/>
    <mergeCell ref="JTM81:JTN81"/>
    <mergeCell ref="JTO81:JTP81"/>
    <mergeCell ref="JTQ81:JTR81"/>
    <mergeCell ref="JSY81:JSZ81"/>
    <mergeCell ref="JTA81:JTB81"/>
    <mergeCell ref="JTC81:JTD81"/>
    <mergeCell ref="JTE81:JTF81"/>
    <mergeCell ref="JTG81:JTH81"/>
    <mergeCell ref="JSO81:JSP81"/>
    <mergeCell ref="JSQ81:JSR81"/>
    <mergeCell ref="JSS81:JST81"/>
    <mergeCell ref="JSU81:JSV81"/>
    <mergeCell ref="JSW81:JSX81"/>
    <mergeCell ref="JSE81:JSF81"/>
    <mergeCell ref="JSG81:JSH81"/>
    <mergeCell ref="JSI81:JSJ81"/>
    <mergeCell ref="JSK81:JSL81"/>
    <mergeCell ref="JSM81:JSN81"/>
    <mergeCell ref="JRU81:JRV81"/>
    <mergeCell ref="JRW81:JRX81"/>
    <mergeCell ref="JRY81:JRZ81"/>
    <mergeCell ref="JSA81:JSB81"/>
    <mergeCell ref="JSC81:JSD81"/>
    <mergeCell ref="JRK81:JRL81"/>
    <mergeCell ref="JRM81:JRN81"/>
    <mergeCell ref="JRO81:JRP81"/>
    <mergeCell ref="JRQ81:JRR81"/>
    <mergeCell ref="JRS81:JRT81"/>
    <mergeCell ref="JRA81:JRB81"/>
    <mergeCell ref="JRC81:JRD81"/>
    <mergeCell ref="JRE81:JRF81"/>
    <mergeCell ref="JRG81:JRH81"/>
    <mergeCell ref="JRI81:JRJ81"/>
    <mergeCell ref="JQQ81:JQR81"/>
    <mergeCell ref="JQS81:JQT81"/>
    <mergeCell ref="JQU81:JQV81"/>
    <mergeCell ref="JQW81:JQX81"/>
    <mergeCell ref="JQY81:JQZ81"/>
    <mergeCell ref="JQG81:JQH81"/>
    <mergeCell ref="JQI81:JQJ81"/>
    <mergeCell ref="JQK81:JQL81"/>
    <mergeCell ref="JQM81:JQN81"/>
    <mergeCell ref="JQO81:JQP81"/>
    <mergeCell ref="JPW81:JPX81"/>
    <mergeCell ref="JPY81:JPZ81"/>
    <mergeCell ref="JQA81:JQB81"/>
    <mergeCell ref="JQC81:JQD81"/>
    <mergeCell ref="JQE81:JQF81"/>
    <mergeCell ref="JPM81:JPN81"/>
    <mergeCell ref="JPO81:JPP81"/>
    <mergeCell ref="JPQ81:JPR81"/>
    <mergeCell ref="JPS81:JPT81"/>
    <mergeCell ref="JPU81:JPV81"/>
    <mergeCell ref="JPC81:JPD81"/>
    <mergeCell ref="JPE81:JPF81"/>
    <mergeCell ref="JPG81:JPH81"/>
    <mergeCell ref="JPI81:JPJ81"/>
    <mergeCell ref="JPK81:JPL81"/>
    <mergeCell ref="JOS81:JOT81"/>
    <mergeCell ref="JOU81:JOV81"/>
    <mergeCell ref="JOW81:JOX81"/>
    <mergeCell ref="JOY81:JOZ81"/>
    <mergeCell ref="JPA81:JPB81"/>
    <mergeCell ref="JOI81:JOJ81"/>
    <mergeCell ref="JOK81:JOL81"/>
    <mergeCell ref="JOM81:JON81"/>
    <mergeCell ref="JOO81:JOP81"/>
    <mergeCell ref="JOQ81:JOR81"/>
    <mergeCell ref="JNY81:JNZ81"/>
    <mergeCell ref="JOA81:JOB81"/>
    <mergeCell ref="JOC81:JOD81"/>
    <mergeCell ref="JOE81:JOF81"/>
    <mergeCell ref="JOG81:JOH81"/>
    <mergeCell ref="JNO81:JNP81"/>
    <mergeCell ref="JNQ81:JNR81"/>
    <mergeCell ref="JNS81:JNT81"/>
    <mergeCell ref="JNU81:JNV81"/>
    <mergeCell ref="JNW81:JNX81"/>
    <mergeCell ref="JNE81:JNF81"/>
    <mergeCell ref="JNG81:JNH81"/>
    <mergeCell ref="JNI81:JNJ81"/>
    <mergeCell ref="JNK81:JNL81"/>
    <mergeCell ref="JNM81:JNN81"/>
    <mergeCell ref="JMU81:JMV81"/>
    <mergeCell ref="JMW81:JMX81"/>
    <mergeCell ref="JMY81:JMZ81"/>
    <mergeCell ref="JNA81:JNB81"/>
    <mergeCell ref="JNC81:JND81"/>
    <mergeCell ref="JMK81:JML81"/>
    <mergeCell ref="JMM81:JMN81"/>
    <mergeCell ref="JMO81:JMP81"/>
    <mergeCell ref="JMQ81:JMR81"/>
    <mergeCell ref="JMS81:JMT81"/>
    <mergeCell ref="JMA81:JMB81"/>
    <mergeCell ref="JMC81:JMD81"/>
    <mergeCell ref="JME81:JMF81"/>
    <mergeCell ref="JMG81:JMH81"/>
    <mergeCell ref="JMI81:JMJ81"/>
    <mergeCell ref="JLQ81:JLR81"/>
    <mergeCell ref="JLS81:JLT81"/>
    <mergeCell ref="JLU81:JLV81"/>
    <mergeCell ref="JLW81:JLX81"/>
    <mergeCell ref="JLY81:JLZ81"/>
    <mergeCell ref="JLG81:JLH81"/>
    <mergeCell ref="JLI81:JLJ81"/>
    <mergeCell ref="JLK81:JLL81"/>
    <mergeCell ref="JLM81:JLN81"/>
    <mergeCell ref="JLO81:JLP81"/>
    <mergeCell ref="JKW81:JKX81"/>
    <mergeCell ref="JKY81:JKZ81"/>
    <mergeCell ref="JLA81:JLB81"/>
    <mergeCell ref="JLC81:JLD81"/>
    <mergeCell ref="JLE81:JLF81"/>
    <mergeCell ref="JKM81:JKN81"/>
    <mergeCell ref="JKO81:JKP81"/>
    <mergeCell ref="JKQ81:JKR81"/>
    <mergeCell ref="JKS81:JKT81"/>
    <mergeCell ref="JKU81:JKV81"/>
    <mergeCell ref="JKC81:JKD81"/>
    <mergeCell ref="JKE81:JKF81"/>
    <mergeCell ref="JKG81:JKH81"/>
    <mergeCell ref="JKI81:JKJ81"/>
    <mergeCell ref="JKK81:JKL81"/>
    <mergeCell ref="JJS81:JJT81"/>
    <mergeCell ref="JJU81:JJV81"/>
    <mergeCell ref="JJW81:JJX81"/>
    <mergeCell ref="JJY81:JJZ81"/>
    <mergeCell ref="JKA81:JKB81"/>
    <mergeCell ref="JJI81:JJJ81"/>
    <mergeCell ref="JJK81:JJL81"/>
    <mergeCell ref="JJM81:JJN81"/>
    <mergeCell ref="JJO81:JJP81"/>
    <mergeCell ref="JJQ81:JJR81"/>
    <mergeCell ref="JIY81:JIZ81"/>
    <mergeCell ref="JJA81:JJB81"/>
    <mergeCell ref="JJC81:JJD81"/>
    <mergeCell ref="JJE81:JJF81"/>
    <mergeCell ref="JJG81:JJH81"/>
    <mergeCell ref="JIO81:JIP81"/>
    <mergeCell ref="JIQ81:JIR81"/>
    <mergeCell ref="JIS81:JIT81"/>
    <mergeCell ref="JIU81:JIV81"/>
    <mergeCell ref="JIW81:JIX81"/>
    <mergeCell ref="JIE81:JIF81"/>
    <mergeCell ref="JIG81:JIH81"/>
    <mergeCell ref="JII81:JIJ81"/>
    <mergeCell ref="JIK81:JIL81"/>
    <mergeCell ref="JIM81:JIN81"/>
    <mergeCell ref="JHU81:JHV81"/>
    <mergeCell ref="JHW81:JHX81"/>
    <mergeCell ref="JHY81:JHZ81"/>
    <mergeCell ref="JIA81:JIB81"/>
    <mergeCell ref="JIC81:JID81"/>
    <mergeCell ref="JHK81:JHL81"/>
    <mergeCell ref="JHM81:JHN81"/>
    <mergeCell ref="JHO81:JHP81"/>
    <mergeCell ref="JHQ81:JHR81"/>
    <mergeCell ref="JHS81:JHT81"/>
    <mergeCell ref="JHA81:JHB81"/>
    <mergeCell ref="JHC81:JHD81"/>
    <mergeCell ref="JHE81:JHF81"/>
    <mergeCell ref="JHG81:JHH81"/>
    <mergeCell ref="JHI81:JHJ81"/>
    <mergeCell ref="JGQ81:JGR81"/>
    <mergeCell ref="JGS81:JGT81"/>
    <mergeCell ref="JGU81:JGV81"/>
    <mergeCell ref="JGW81:JGX81"/>
    <mergeCell ref="JGY81:JGZ81"/>
    <mergeCell ref="JGG81:JGH81"/>
    <mergeCell ref="JGI81:JGJ81"/>
    <mergeCell ref="JGK81:JGL81"/>
    <mergeCell ref="JGM81:JGN81"/>
    <mergeCell ref="JGO81:JGP81"/>
    <mergeCell ref="JFW81:JFX81"/>
    <mergeCell ref="JFY81:JFZ81"/>
    <mergeCell ref="JGA81:JGB81"/>
    <mergeCell ref="JGC81:JGD81"/>
    <mergeCell ref="JGE81:JGF81"/>
    <mergeCell ref="JFM81:JFN81"/>
    <mergeCell ref="JFO81:JFP81"/>
    <mergeCell ref="JFQ81:JFR81"/>
    <mergeCell ref="JFS81:JFT81"/>
    <mergeCell ref="JFU81:JFV81"/>
    <mergeCell ref="JFC81:JFD81"/>
    <mergeCell ref="JFE81:JFF81"/>
    <mergeCell ref="JFG81:JFH81"/>
    <mergeCell ref="JFI81:JFJ81"/>
    <mergeCell ref="JFK81:JFL81"/>
    <mergeCell ref="JES81:JET81"/>
    <mergeCell ref="JEU81:JEV81"/>
    <mergeCell ref="JEW81:JEX81"/>
    <mergeCell ref="JEY81:JEZ81"/>
    <mergeCell ref="JFA81:JFB81"/>
    <mergeCell ref="JEI81:JEJ81"/>
    <mergeCell ref="JEK81:JEL81"/>
    <mergeCell ref="JEM81:JEN81"/>
    <mergeCell ref="JEO81:JEP81"/>
    <mergeCell ref="JEQ81:JER81"/>
    <mergeCell ref="JDY81:JDZ81"/>
    <mergeCell ref="JEA81:JEB81"/>
    <mergeCell ref="JEC81:JED81"/>
    <mergeCell ref="JEE81:JEF81"/>
    <mergeCell ref="JEG81:JEH81"/>
    <mergeCell ref="JDO81:JDP81"/>
    <mergeCell ref="JDQ81:JDR81"/>
    <mergeCell ref="JDS81:JDT81"/>
    <mergeCell ref="JDU81:JDV81"/>
    <mergeCell ref="JDW81:JDX81"/>
    <mergeCell ref="JDE81:JDF81"/>
    <mergeCell ref="JDG81:JDH81"/>
    <mergeCell ref="JDI81:JDJ81"/>
    <mergeCell ref="JDK81:JDL81"/>
    <mergeCell ref="JDM81:JDN81"/>
    <mergeCell ref="JCU81:JCV81"/>
    <mergeCell ref="JCW81:JCX81"/>
    <mergeCell ref="JCY81:JCZ81"/>
    <mergeCell ref="JDA81:JDB81"/>
    <mergeCell ref="JDC81:JDD81"/>
    <mergeCell ref="JCK81:JCL81"/>
    <mergeCell ref="JCM81:JCN81"/>
    <mergeCell ref="JCO81:JCP81"/>
    <mergeCell ref="JCQ81:JCR81"/>
    <mergeCell ref="JCS81:JCT81"/>
    <mergeCell ref="JCA81:JCB81"/>
    <mergeCell ref="JCC81:JCD81"/>
    <mergeCell ref="JCE81:JCF81"/>
    <mergeCell ref="JCG81:JCH81"/>
    <mergeCell ref="JCI81:JCJ81"/>
    <mergeCell ref="JBQ81:JBR81"/>
    <mergeCell ref="JBS81:JBT81"/>
    <mergeCell ref="JBU81:JBV81"/>
    <mergeCell ref="JBW81:JBX81"/>
    <mergeCell ref="JBY81:JBZ81"/>
    <mergeCell ref="JBG81:JBH81"/>
    <mergeCell ref="JBI81:JBJ81"/>
    <mergeCell ref="JBK81:JBL81"/>
    <mergeCell ref="JBM81:JBN81"/>
    <mergeCell ref="JBO81:JBP81"/>
    <mergeCell ref="JAW81:JAX81"/>
    <mergeCell ref="JAY81:JAZ81"/>
    <mergeCell ref="JBA81:JBB81"/>
    <mergeCell ref="JBC81:JBD81"/>
    <mergeCell ref="JBE81:JBF81"/>
    <mergeCell ref="JAM81:JAN81"/>
    <mergeCell ref="JAO81:JAP81"/>
    <mergeCell ref="JAQ81:JAR81"/>
    <mergeCell ref="JAS81:JAT81"/>
    <mergeCell ref="JAU81:JAV81"/>
    <mergeCell ref="JAC81:JAD81"/>
    <mergeCell ref="JAE81:JAF81"/>
    <mergeCell ref="JAG81:JAH81"/>
    <mergeCell ref="JAI81:JAJ81"/>
    <mergeCell ref="JAK81:JAL81"/>
    <mergeCell ref="IZS81:IZT81"/>
    <mergeCell ref="IZU81:IZV81"/>
    <mergeCell ref="IZW81:IZX81"/>
    <mergeCell ref="IZY81:IZZ81"/>
    <mergeCell ref="JAA81:JAB81"/>
    <mergeCell ref="IZI81:IZJ81"/>
    <mergeCell ref="IZK81:IZL81"/>
    <mergeCell ref="IZM81:IZN81"/>
    <mergeCell ref="IZO81:IZP81"/>
    <mergeCell ref="IZQ81:IZR81"/>
    <mergeCell ref="IYY81:IYZ81"/>
    <mergeCell ref="IZA81:IZB81"/>
    <mergeCell ref="IZC81:IZD81"/>
    <mergeCell ref="IZE81:IZF81"/>
    <mergeCell ref="IZG81:IZH81"/>
    <mergeCell ref="IYO81:IYP81"/>
    <mergeCell ref="IYQ81:IYR81"/>
    <mergeCell ref="IYS81:IYT81"/>
    <mergeCell ref="IYU81:IYV81"/>
    <mergeCell ref="IYW81:IYX81"/>
    <mergeCell ref="IYE81:IYF81"/>
    <mergeCell ref="IYG81:IYH81"/>
    <mergeCell ref="IYI81:IYJ81"/>
    <mergeCell ref="IYK81:IYL81"/>
    <mergeCell ref="IYM81:IYN81"/>
    <mergeCell ref="IXU81:IXV81"/>
    <mergeCell ref="IXW81:IXX81"/>
    <mergeCell ref="IXY81:IXZ81"/>
    <mergeCell ref="IYA81:IYB81"/>
    <mergeCell ref="IYC81:IYD81"/>
    <mergeCell ref="IXK81:IXL81"/>
    <mergeCell ref="IXM81:IXN81"/>
    <mergeCell ref="IXO81:IXP81"/>
    <mergeCell ref="IXQ81:IXR81"/>
    <mergeCell ref="IXS81:IXT81"/>
    <mergeCell ref="IXA81:IXB81"/>
    <mergeCell ref="IXC81:IXD81"/>
    <mergeCell ref="IXE81:IXF81"/>
    <mergeCell ref="IXG81:IXH81"/>
    <mergeCell ref="IXI81:IXJ81"/>
    <mergeCell ref="IWQ81:IWR81"/>
    <mergeCell ref="IWS81:IWT81"/>
    <mergeCell ref="IWU81:IWV81"/>
    <mergeCell ref="IWW81:IWX81"/>
    <mergeCell ref="IWY81:IWZ81"/>
    <mergeCell ref="IWG81:IWH81"/>
    <mergeCell ref="IWI81:IWJ81"/>
    <mergeCell ref="IWK81:IWL81"/>
    <mergeCell ref="IWM81:IWN81"/>
    <mergeCell ref="IWO81:IWP81"/>
    <mergeCell ref="IVW81:IVX81"/>
    <mergeCell ref="IVY81:IVZ81"/>
    <mergeCell ref="IWA81:IWB81"/>
    <mergeCell ref="IWC81:IWD81"/>
    <mergeCell ref="IWE81:IWF81"/>
    <mergeCell ref="IVM81:IVN81"/>
    <mergeCell ref="IVO81:IVP81"/>
    <mergeCell ref="IVQ81:IVR81"/>
    <mergeCell ref="IVS81:IVT81"/>
    <mergeCell ref="IVU81:IVV81"/>
    <mergeCell ref="IVC81:IVD81"/>
    <mergeCell ref="IVE81:IVF81"/>
    <mergeCell ref="IVG81:IVH81"/>
    <mergeCell ref="IVI81:IVJ81"/>
    <mergeCell ref="IVK81:IVL81"/>
    <mergeCell ref="IUS81:IUT81"/>
    <mergeCell ref="IUU81:IUV81"/>
    <mergeCell ref="IUW81:IUX81"/>
    <mergeCell ref="IUY81:IUZ81"/>
    <mergeCell ref="IVA81:IVB81"/>
    <mergeCell ref="IUI81:IUJ81"/>
    <mergeCell ref="IUK81:IUL81"/>
    <mergeCell ref="IUM81:IUN81"/>
    <mergeCell ref="IUO81:IUP81"/>
    <mergeCell ref="IUQ81:IUR81"/>
    <mergeCell ref="ITY81:ITZ81"/>
    <mergeCell ref="IUA81:IUB81"/>
    <mergeCell ref="IUC81:IUD81"/>
    <mergeCell ref="IUE81:IUF81"/>
    <mergeCell ref="IUG81:IUH81"/>
    <mergeCell ref="ITO81:ITP81"/>
    <mergeCell ref="ITQ81:ITR81"/>
    <mergeCell ref="ITS81:ITT81"/>
    <mergeCell ref="ITU81:ITV81"/>
    <mergeCell ref="ITW81:ITX81"/>
    <mergeCell ref="ITE81:ITF81"/>
    <mergeCell ref="ITG81:ITH81"/>
    <mergeCell ref="ITI81:ITJ81"/>
    <mergeCell ref="ITK81:ITL81"/>
    <mergeCell ref="ITM81:ITN81"/>
    <mergeCell ref="ISU81:ISV81"/>
    <mergeCell ref="ISW81:ISX81"/>
    <mergeCell ref="ISY81:ISZ81"/>
    <mergeCell ref="ITA81:ITB81"/>
    <mergeCell ref="ITC81:ITD81"/>
    <mergeCell ref="ISK81:ISL81"/>
    <mergeCell ref="ISM81:ISN81"/>
    <mergeCell ref="ISO81:ISP81"/>
    <mergeCell ref="ISQ81:ISR81"/>
    <mergeCell ref="ISS81:IST81"/>
    <mergeCell ref="ISA81:ISB81"/>
    <mergeCell ref="ISC81:ISD81"/>
    <mergeCell ref="ISE81:ISF81"/>
    <mergeCell ref="ISG81:ISH81"/>
    <mergeCell ref="ISI81:ISJ81"/>
    <mergeCell ref="IRQ81:IRR81"/>
    <mergeCell ref="IRS81:IRT81"/>
    <mergeCell ref="IRU81:IRV81"/>
    <mergeCell ref="IRW81:IRX81"/>
    <mergeCell ref="IRY81:IRZ81"/>
    <mergeCell ref="IRG81:IRH81"/>
    <mergeCell ref="IRI81:IRJ81"/>
    <mergeCell ref="IRK81:IRL81"/>
    <mergeCell ref="IRM81:IRN81"/>
    <mergeCell ref="IRO81:IRP81"/>
    <mergeCell ref="IQW81:IQX81"/>
    <mergeCell ref="IQY81:IQZ81"/>
    <mergeCell ref="IRA81:IRB81"/>
    <mergeCell ref="IRC81:IRD81"/>
    <mergeCell ref="IRE81:IRF81"/>
    <mergeCell ref="IQM81:IQN81"/>
    <mergeCell ref="IQO81:IQP81"/>
    <mergeCell ref="IQQ81:IQR81"/>
    <mergeCell ref="IQS81:IQT81"/>
    <mergeCell ref="IQU81:IQV81"/>
    <mergeCell ref="IQC81:IQD81"/>
    <mergeCell ref="IQE81:IQF81"/>
    <mergeCell ref="IQG81:IQH81"/>
    <mergeCell ref="IQI81:IQJ81"/>
    <mergeCell ref="IQK81:IQL81"/>
    <mergeCell ref="IPS81:IPT81"/>
    <mergeCell ref="IPU81:IPV81"/>
    <mergeCell ref="IPW81:IPX81"/>
    <mergeCell ref="IPY81:IPZ81"/>
    <mergeCell ref="IQA81:IQB81"/>
    <mergeCell ref="IPI81:IPJ81"/>
    <mergeCell ref="IPK81:IPL81"/>
    <mergeCell ref="IPM81:IPN81"/>
    <mergeCell ref="IPO81:IPP81"/>
    <mergeCell ref="IPQ81:IPR81"/>
    <mergeCell ref="IOY81:IOZ81"/>
    <mergeCell ref="IPA81:IPB81"/>
    <mergeCell ref="IPC81:IPD81"/>
    <mergeCell ref="IPE81:IPF81"/>
    <mergeCell ref="IPG81:IPH81"/>
    <mergeCell ref="IOO81:IOP81"/>
    <mergeCell ref="IOQ81:IOR81"/>
    <mergeCell ref="IOS81:IOT81"/>
    <mergeCell ref="IOU81:IOV81"/>
    <mergeCell ref="IOW81:IOX81"/>
    <mergeCell ref="IOE81:IOF81"/>
    <mergeCell ref="IOG81:IOH81"/>
    <mergeCell ref="IOI81:IOJ81"/>
    <mergeCell ref="IOK81:IOL81"/>
    <mergeCell ref="IOM81:ION81"/>
    <mergeCell ref="INU81:INV81"/>
    <mergeCell ref="INW81:INX81"/>
    <mergeCell ref="INY81:INZ81"/>
    <mergeCell ref="IOA81:IOB81"/>
    <mergeCell ref="IOC81:IOD81"/>
    <mergeCell ref="INK81:INL81"/>
    <mergeCell ref="INM81:INN81"/>
    <mergeCell ref="INO81:INP81"/>
    <mergeCell ref="INQ81:INR81"/>
    <mergeCell ref="INS81:INT81"/>
    <mergeCell ref="INA81:INB81"/>
    <mergeCell ref="INC81:IND81"/>
    <mergeCell ref="INE81:INF81"/>
    <mergeCell ref="ING81:INH81"/>
    <mergeCell ref="INI81:INJ81"/>
    <mergeCell ref="IMQ81:IMR81"/>
    <mergeCell ref="IMS81:IMT81"/>
    <mergeCell ref="IMU81:IMV81"/>
    <mergeCell ref="IMW81:IMX81"/>
    <mergeCell ref="IMY81:IMZ81"/>
    <mergeCell ref="IMG81:IMH81"/>
    <mergeCell ref="IMI81:IMJ81"/>
    <mergeCell ref="IMK81:IML81"/>
    <mergeCell ref="IMM81:IMN81"/>
    <mergeCell ref="IMO81:IMP81"/>
    <mergeCell ref="ILW81:ILX81"/>
    <mergeCell ref="ILY81:ILZ81"/>
    <mergeCell ref="IMA81:IMB81"/>
    <mergeCell ref="IMC81:IMD81"/>
    <mergeCell ref="IME81:IMF81"/>
    <mergeCell ref="ILM81:ILN81"/>
    <mergeCell ref="ILO81:ILP81"/>
    <mergeCell ref="ILQ81:ILR81"/>
    <mergeCell ref="ILS81:ILT81"/>
    <mergeCell ref="ILU81:ILV81"/>
    <mergeCell ref="ILC81:ILD81"/>
    <mergeCell ref="ILE81:ILF81"/>
    <mergeCell ref="ILG81:ILH81"/>
    <mergeCell ref="ILI81:ILJ81"/>
    <mergeCell ref="ILK81:ILL81"/>
    <mergeCell ref="IKS81:IKT81"/>
    <mergeCell ref="IKU81:IKV81"/>
    <mergeCell ref="IKW81:IKX81"/>
    <mergeCell ref="IKY81:IKZ81"/>
    <mergeCell ref="ILA81:ILB81"/>
    <mergeCell ref="IKI81:IKJ81"/>
    <mergeCell ref="IKK81:IKL81"/>
    <mergeCell ref="IKM81:IKN81"/>
    <mergeCell ref="IKO81:IKP81"/>
    <mergeCell ref="IKQ81:IKR81"/>
    <mergeCell ref="IJY81:IJZ81"/>
    <mergeCell ref="IKA81:IKB81"/>
    <mergeCell ref="IKC81:IKD81"/>
    <mergeCell ref="IKE81:IKF81"/>
    <mergeCell ref="IKG81:IKH81"/>
    <mergeCell ref="IJO81:IJP81"/>
    <mergeCell ref="IJQ81:IJR81"/>
    <mergeCell ref="IJS81:IJT81"/>
    <mergeCell ref="IJU81:IJV81"/>
    <mergeCell ref="IJW81:IJX81"/>
    <mergeCell ref="IJE81:IJF81"/>
    <mergeCell ref="IJG81:IJH81"/>
    <mergeCell ref="IJI81:IJJ81"/>
    <mergeCell ref="IJK81:IJL81"/>
    <mergeCell ref="IJM81:IJN81"/>
    <mergeCell ref="IIU81:IIV81"/>
    <mergeCell ref="IIW81:IIX81"/>
    <mergeCell ref="IIY81:IIZ81"/>
    <mergeCell ref="IJA81:IJB81"/>
    <mergeCell ref="IJC81:IJD81"/>
    <mergeCell ref="IIK81:IIL81"/>
    <mergeCell ref="IIM81:IIN81"/>
    <mergeCell ref="IIO81:IIP81"/>
    <mergeCell ref="IIQ81:IIR81"/>
    <mergeCell ref="IIS81:IIT81"/>
    <mergeCell ref="IIA81:IIB81"/>
    <mergeCell ref="IIC81:IID81"/>
    <mergeCell ref="IIE81:IIF81"/>
    <mergeCell ref="IIG81:IIH81"/>
    <mergeCell ref="III81:IIJ81"/>
    <mergeCell ref="IHQ81:IHR81"/>
    <mergeCell ref="IHS81:IHT81"/>
    <mergeCell ref="IHU81:IHV81"/>
    <mergeCell ref="IHW81:IHX81"/>
    <mergeCell ref="IHY81:IHZ81"/>
    <mergeCell ref="IHG81:IHH81"/>
    <mergeCell ref="IHI81:IHJ81"/>
    <mergeCell ref="IHK81:IHL81"/>
    <mergeCell ref="IHM81:IHN81"/>
    <mergeCell ref="IHO81:IHP81"/>
    <mergeCell ref="IGW81:IGX81"/>
    <mergeCell ref="IGY81:IGZ81"/>
    <mergeCell ref="IHA81:IHB81"/>
    <mergeCell ref="IHC81:IHD81"/>
    <mergeCell ref="IHE81:IHF81"/>
    <mergeCell ref="IGM81:IGN81"/>
    <mergeCell ref="IGO81:IGP81"/>
    <mergeCell ref="IGQ81:IGR81"/>
    <mergeCell ref="IGS81:IGT81"/>
    <mergeCell ref="IGU81:IGV81"/>
    <mergeCell ref="IGC81:IGD81"/>
    <mergeCell ref="IGE81:IGF81"/>
    <mergeCell ref="IGG81:IGH81"/>
    <mergeCell ref="IGI81:IGJ81"/>
    <mergeCell ref="IGK81:IGL81"/>
    <mergeCell ref="IFS81:IFT81"/>
    <mergeCell ref="IFU81:IFV81"/>
    <mergeCell ref="IFW81:IFX81"/>
    <mergeCell ref="IFY81:IFZ81"/>
    <mergeCell ref="IGA81:IGB81"/>
    <mergeCell ref="IFI81:IFJ81"/>
    <mergeCell ref="IFK81:IFL81"/>
    <mergeCell ref="IFM81:IFN81"/>
    <mergeCell ref="IFO81:IFP81"/>
    <mergeCell ref="IFQ81:IFR81"/>
    <mergeCell ref="IEY81:IEZ81"/>
    <mergeCell ref="IFA81:IFB81"/>
    <mergeCell ref="IFC81:IFD81"/>
    <mergeCell ref="IFE81:IFF81"/>
    <mergeCell ref="IFG81:IFH81"/>
    <mergeCell ref="IEO81:IEP81"/>
    <mergeCell ref="IEQ81:IER81"/>
    <mergeCell ref="IES81:IET81"/>
    <mergeCell ref="IEU81:IEV81"/>
    <mergeCell ref="IEW81:IEX81"/>
    <mergeCell ref="IEE81:IEF81"/>
    <mergeCell ref="IEG81:IEH81"/>
    <mergeCell ref="IEI81:IEJ81"/>
    <mergeCell ref="IEK81:IEL81"/>
    <mergeCell ref="IEM81:IEN81"/>
    <mergeCell ref="IDU81:IDV81"/>
    <mergeCell ref="IDW81:IDX81"/>
    <mergeCell ref="IDY81:IDZ81"/>
    <mergeCell ref="IEA81:IEB81"/>
    <mergeCell ref="IEC81:IED81"/>
    <mergeCell ref="IDK81:IDL81"/>
    <mergeCell ref="IDM81:IDN81"/>
    <mergeCell ref="IDO81:IDP81"/>
    <mergeCell ref="IDQ81:IDR81"/>
    <mergeCell ref="IDS81:IDT81"/>
    <mergeCell ref="IDA81:IDB81"/>
    <mergeCell ref="IDC81:IDD81"/>
    <mergeCell ref="IDE81:IDF81"/>
    <mergeCell ref="IDG81:IDH81"/>
    <mergeCell ref="IDI81:IDJ81"/>
    <mergeCell ref="ICQ81:ICR81"/>
    <mergeCell ref="ICS81:ICT81"/>
    <mergeCell ref="ICU81:ICV81"/>
    <mergeCell ref="ICW81:ICX81"/>
    <mergeCell ref="ICY81:ICZ81"/>
    <mergeCell ref="ICG81:ICH81"/>
    <mergeCell ref="ICI81:ICJ81"/>
    <mergeCell ref="ICK81:ICL81"/>
    <mergeCell ref="ICM81:ICN81"/>
    <mergeCell ref="ICO81:ICP81"/>
    <mergeCell ref="IBW81:IBX81"/>
    <mergeCell ref="IBY81:IBZ81"/>
    <mergeCell ref="ICA81:ICB81"/>
    <mergeCell ref="ICC81:ICD81"/>
    <mergeCell ref="ICE81:ICF81"/>
    <mergeCell ref="IBM81:IBN81"/>
    <mergeCell ref="IBO81:IBP81"/>
    <mergeCell ref="IBQ81:IBR81"/>
    <mergeCell ref="IBS81:IBT81"/>
    <mergeCell ref="IBU81:IBV81"/>
    <mergeCell ref="IBC81:IBD81"/>
    <mergeCell ref="IBE81:IBF81"/>
    <mergeCell ref="IBG81:IBH81"/>
    <mergeCell ref="IBI81:IBJ81"/>
    <mergeCell ref="IBK81:IBL81"/>
    <mergeCell ref="IAS81:IAT81"/>
    <mergeCell ref="IAU81:IAV81"/>
    <mergeCell ref="IAW81:IAX81"/>
    <mergeCell ref="IAY81:IAZ81"/>
    <mergeCell ref="IBA81:IBB81"/>
    <mergeCell ref="IAI81:IAJ81"/>
    <mergeCell ref="IAK81:IAL81"/>
    <mergeCell ref="IAM81:IAN81"/>
    <mergeCell ref="IAO81:IAP81"/>
    <mergeCell ref="IAQ81:IAR81"/>
    <mergeCell ref="HZY81:HZZ81"/>
    <mergeCell ref="IAA81:IAB81"/>
    <mergeCell ref="IAC81:IAD81"/>
    <mergeCell ref="IAE81:IAF81"/>
    <mergeCell ref="IAG81:IAH81"/>
    <mergeCell ref="HZO81:HZP81"/>
    <mergeCell ref="HZQ81:HZR81"/>
    <mergeCell ref="HZS81:HZT81"/>
    <mergeCell ref="HZU81:HZV81"/>
    <mergeCell ref="HZW81:HZX81"/>
    <mergeCell ref="HZE81:HZF81"/>
    <mergeCell ref="HZG81:HZH81"/>
    <mergeCell ref="HZI81:HZJ81"/>
    <mergeCell ref="HZK81:HZL81"/>
    <mergeCell ref="HZM81:HZN81"/>
    <mergeCell ref="HYU81:HYV81"/>
    <mergeCell ref="HYW81:HYX81"/>
    <mergeCell ref="HYY81:HYZ81"/>
    <mergeCell ref="HZA81:HZB81"/>
    <mergeCell ref="HZC81:HZD81"/>
    <mergeCell ref="HYK81:HYL81"/>
    <mergeCell ref="HYM81:HYN81"/>
    <mergeCell ref="HYO81:HYP81"/>
    <mergeCell ref="HYQ81:HYR81"/>
    <mergeCell ref="HYS81:HYT81"/>
    <mergeCell ref="HYA81:HYB81"/>
    <mergeCell ref="HYC81:HYD81"/>
    <mergeCell ref="HYE81:HYF81"/>
    <mergeCell ref="HYG81:HYH81"/>
    <mergeCell ref="HYI81:HYJ81"/>
    <mergeCell ref="HXQ81:HXR81"/>
    <mergeCell ref="HXS81:HXT81"/>
    <mergeCell ref="HXU81:HXV81"/>
    <mergeCell ref="HXW81:HXX81"/>
    <mergeCell ref="HXY81:HXZ81"/>
    <mergeCell ref="HXG81:HXH81"/>
    <mergeCell ref="HXI81:HXJ81"/>
    <mergeCell ref="HXK81:HXL81"/>
    <mergeCell ref="HXM81:HXN81"/>
    <mergeCell ref="HXO81:HXP81"/>
    <mergeCell ref="HWW81:HWX81"/>
    <mergeCell ref="HWY81:HWZ81"/>
    <mergeCell ref="HXA81:HXB81"/>
    <mergeCell ref="HXC81:HXD81"/>
    <mergeCell ref="HXE81:HXF81"/>
    <mergeCell ref="HWM81:HWN81"/>
    <mergeCell ref="HWO81:HWP81"/>
    <mergeCell ref="HWQ81:HWR81"/>
    <mergeCell ref="HWS81:HWT81"/>
    <mergeCell ref="HWU81:HWV81"/>
    <mergeCell ref="HWC81:HWD81"/>
    <mergeCell ref="HWE81:HWF81"/>
    <mergeCell ref="HWG81:HWH81"/>
    <mergeCell ref="HWI81:HWJ81"/>
    <mergeCell ref="HWK81:HWL81"/>
    <mergeCell ref="HVS81:HVT81"/>
    <mergeCell ref="HVU81:HVV81"/>
    <mergeCell ref="HVW81:HVX81"/>
    <mergeCell ref="HVY81:HVZ81"/>
    <mergeCell ref="HWA81:HWB81"/>
    <mergeCell ref="HVI81:HVJ81"/>
    <mergeCell ref="HVK81:HVL81"/>
    <mergeCell ref="HVM81:HVN81"/>
    <mergeCell ref="HVO81:HVP81"/>
    <mergeCell ref="HVQ81:HVR81"/>
    <mergeCell ref="HUY81:HUZ81"/>
    <mergeCell ref="HVA81:HVB81"/>
    <mergeCell ref="HVC81:HVD81"/>
    <mergeCell ref="HVE81:HVF81"/>
    <mergeCell ref="HVG81:HVH81"/>
    <mergeCell ref="HUO81:HUP81"/>
    <mergeCell ref="HUQ81:HUR81"/>
    <mergeCell ref="HUS81:HUT81"/>
    <mergeCell ref="HUU81:HUV81"/>
    <mergeCell ref="HUW81:HUX81"/>
    <mergeCell ref="HUE81:HUF81"/>
    <mergeCell ref="HUG81:HUH81"/>
    <mergeCell ref="HUI81:HUJ81"/>
    <mergeCell ref="HUK81:HUL81"/>
    <mergeCell ref="HUM81:HUN81"/>
    <mergeCell ref="HTU81:HTV81"/>
    <mergeCell ref="HTW81:HTX81"/>
    <mergeCell ref="HTY81:HTZ81"/>
    <mergeCell ref="HUA81:HUB81"/>
    <mergeCell ref="HUC81:HUD81"/>
    <mergeCell ref="HTK81:HTL81"/>
    <mergeCell ref="HTM81:HTN81"/>
    <mergeCell ref="HTO81:HTP81"/>
    <mergeCell ref="HTQ81:HTR81"/>
    <mergeCell ref="HTS81:HTT81"/>
    <mergeCell ref="HTA81:HTB81"/>
    <mergeCell ref="HTC81:HTD81"/>
    <mergeCell ref="HTE81:HTF81"/>
    <mergeCell ref="HTG81:HTH81"/>
    <mergeCell ref="HTI81:HTJ81"/>
    <mergeCell ref="HSQ81:HSR81"/>
    <mergeCell ref="HSS81:HST81"/>
    <mergeCell ref="HSU81:HSV81"/>
    <mergeCell ref="HSW81:HSX81"/>
    <mergeCell ref="HSY81:HSZ81"/>
    <mergeCell ref="HSG81:HSH81"/>
    <mergeCell ref="HSI81:HSJ81"/>
    <mergeCell ref="HSK81:HSL81"/>
    <mergeCell ref="HSM81:HSN81"/>
    <mergeCell ref="HSO81:HSP81"/>
    <mergeCell ref="HRW81:HRX81"/>
    <mergeCell ref="HRY81:HRZ81"/>
    <mergeCell ref="HSA81:HSB81"/>
    <mergeCell ref="HSC81:HSD81"/>
    <mergeCell ref="HSE81:HSF81"/>
    <mergeCell ref="HRM81:HRN81"/>
    <mergeCell ref="HRO81:HRP81"/>
    <mergeCell ref="HRQ81:HRR81"/>
    <mergeCell ref="HRS81:HRT81"/>
    <mergeCell ref="HRU81:HRV81"/>
    <mergeCell ref="HRC81:HRD81"/>
    <mergeCell ref="HRE81:HRF81"/>
    <mergeCell ref="HRG81:HRH81"/>
    <mergeCell ref="HRI81:HRJ81"/>
    <mergeCell ref="HRK81:HRL81"/>
    <mergeCell ref="HQS81:HQT81"/>
    <mergeCell ref="HQU81:HQV81"/>
    <mergeCell ref="HQW81:HQX81"/>
    <mergeCell ref="HQY81:HQZ81"/>
    <mergeCell ref="HRA81:HRB81"/>
    <mergeCell ref="HQI81:HQJ81"/>
    <mergeCell ref="HQK81:HQL81"/>
    <mergeCell ref="HQM81:HQN81"/>
    <mergeCell ref="HQO81:HQP81"/>
    <mergeCell ref="HQQ81:HQR81"/>
    <mergeCell ref="HPY81:HPZ81"/>
    <mergeCell ref="HQA81:HQB81"/>
    <mergeCell ref="HQC81:HQD81"/>
    <mergeCell ref="HQE81:HQF81"/>
    <mergeCell ref="HQG81:HQH81"/>
    <mergeCell ref="HPO81:HPP81"/>
    <mergeCell ref="HPQ81:HPR81"/>
    <mergeCell ref="HPS81:HPT81"/>
    <mergeCell ref="HPU81:HPV81"/>
    <mergeCell ref="HPW81:HPX81"/>
    <mergeCell ref="HPE81:HPF81"/>
    <mergeCell ref="HPG81:HPH81"/>
    <mergeCell ref="HPI81:HPJ81"/>
    <mergeCell ref="HPK81:HPL81"/>
    <mergeCell ref="HPM81:HPN81"/>
    <mergeCell ref="HOU81:HOV81"/>
    <mergeCell ref="HOW81:HOX81"/>
    <mergeCell ref="HOY81:HOZ81"/>
    <mergeCell ref="HPA81:HPB81"/>
    <mergeCell ref="HPC81:HPD81"/>
    <mergeCell ref="HOK81:HOL81"/>
    <mergeCell ref="HOM81:HON81"/>
    <mergeCell ref="HOO81:HOP81"/>
    <mergeCell ref="HOQ81:HOR81"/>
    <mergeCell ref="HOS81:HOT81"/>
    <mergeCell ref="HOA81:HOB81"/>
    <mergeCell ref="HOC81:HOD81"/>
    <mergeCell ref="HOE81:HOF81"/>
    <mergeCell ref="HOG81:HOH81"/>
    <mergeCell ref="HOI81:HOJ81"/>
    <mergeCell ref="HNQ81:HNR81"/>
    <mergeCell ref="HNS81:HNT81"/>
    <mergeCell ref="HNU81:HNV81"/>
    <mergeCell ref="HNW81:HNX81"/>
    <mergeCell ref="HNY81:HNZ81"/>
    <mergeCell ref="HNG81:HNH81"/>
    <mergeCell ref="HNI81:HNJ81"/>
    <mergeCell ref="HNK81:HNL81"/>
    <mergeCell ref="HNM81:HNN81"/>
    <mergeCell ref="HNO81:HNP81"/>
    <mergeCell ref="HMW81:HMX81"/>
    <mergeCell ref="HMY81:HMZ81"/>
    <mergeCell ref="HNA81:HNB81"/>
    <mergeCell ref="HNC81:HND81"/>
    <mergeCell ref="HNE81:HNF81"/>
    <mergeCell ref="HMM81:HMN81"/>
    <mergeCell ref="HMO81:HMP81"/>
    <mergeCell ref="HMQ81:HMR81"/>
    <mergeCell ref="HMS81:HMT81"/>
    <mergeCell ref="HMU81:HMV81"/>
    <mergeCell ref="HMC81:HMD81"/>
    <mergeCell ref="HME81:HMF81"/>
    <mergeCell ref="HMG81:HMH81"/>
    <mergeCell ref="HMI81:HMJ81"/>
    <mergeCell ref="HMK81:HML81"/>
    <mergeCell ref="HLS81:HLT81"/>
    <mergeCell ref="HLU81:HLV81"/>
    <mergeCell ref="HLW81:HLX81"/>
    <mergeCell ref="HLY81:HLZ81"/>
    <mergeCell ref="HMA81:HMB81"/>
    <mergeCell ref="HLI81:HLJ81"/>
    <mergeCell ref="HLK81:HLL81"/>
    <mergeCell ref="HLM81:HLN81"/>
    <mergeCell ref="HLO81:HLP81"/>
    <mergeCell ref="HLQ81:HLR81"/>
    <mergeCell ref="HKY81:HKZ81"/>
    <mergeCell ref="HLA81:HLB81"/>
    <mergeCell ref="HLC81:HLD81"/>
    <mergeCell ref="HLE81:HLF81"/>
    <mergeCell ref="HLG81:HLH81"/>
    <mergeCell ref="HKO81:HKP81"/>
    <mergeCell ref="HKQ81:HKR81"/>
    <mergeCell ref="HKS81:HKT81"/>
    <mergeCell ref="HKU81:HKV81"/>
    <mergeCell ref="HKW81:HKX81"/>
    <mergeCell ref="HKE81:HKF81"/>
    <mergeCell ref="HKG81:HKH81"/>
    <mergeCell ref="HKI81:HKJ81"/>
    <mergeCell ref="HKK81:HKL81"/>
    <mergeCell ref="HKM81:HKN81"/>
    <mergeCell ref="HJU81:HJV81"/>
    <mergeCell ref="HJW81:HJX81"/>
    <mergeCell ref="HJY81:HJZ81"/>
    <mergeCell ref="HKA81:HKB81"/>
    <mergeCell ref="HKC81:HKD81"/>
    <mergeCell ref="HJK81:HJL81"/>
    <mergeCell ref="HJM81:HJN81"/>
    <mergeCell ref="HJO81:HJP81"/>
    <mergeCell ref="HJQ81:HJR81"/>
    <mergeCell ref="HJS81:HJT81"/>
    <mergeCell ref="HJA81:HJB81"/>
    <mergeCell ref="HJC81:HJD81"/>
    <mergeCell ref="HJE81:HJF81"/>
    <mergeCell ref="HJG81:HJH81"/>
    <mergeCell ref="HJI81:HJJ81"/>
    <mergeCell ref="HIQ81:HIR81"/>
    <mergeCell ref="HIS81:HIT81"/>
    <mergeCell ref="HIU81:HIV81"/>
    <mergeCell ref="HIW81:HIX81"/>
    <mergeCell ref="HIY81:HIZ81"/>
    <mergeCell ref="HIG81:HIH81"/>
    <mergeCell ref="HII81:HIJ81"/>
    <mergeCell ref="HIK81:HIL81"/>
    <mergeCell ref="HIM81:HIN81"/>
    <mergeCell ref="HIO81:HIP81"/>
    <mergeCell ref="HHW81:HHX81"/>
    <mergeCell ref="HHY81:HHZ81"/>
    <mergeCell ref="HIA81:HIB81"/>
    <mergeCell ref="HIC81:HID81"/>
    <mergeCell ref="HIE81:HIF81"/>
    <mergeCell ref="HHM81:HHN81"/>
    <mergeCell ref="HHO81:HHP81"/>
    <mergeCell ref="HHQ81:HHR81"/>
    <mergeCell ref="HHS81:HHT81"/>
    <mergeCell ref="HHU81:HHV81"/>
    <mergeCell ref="HHC81:HHD81"/>
    <mergeCell ref="HHE81:HHF81"/>
    <mergeCell ref="HHG81:HHH81"/>
    <mergeCell ref="HHI81:HHJ81"/>
    <mergeCell ref="HHK81:HHL81"/>
    <mergeCell ref="HGS81:HGT81"/>
    <mergeCell ref="HGU81:HGV81"/>
    <mergeCell ref="HGW81:HGX81"/>
    <mergeCell ref="HGY81:HGZ81"/>
    <mergeCell ref="HHA81:HHB81"/>
    <mergeCell ref="HGI81:HGJ81"/>
    <mergeCell ref="HGK81:HGL81"/>
    <mergeCell ref="HGM81:HGN81"/>
    <mergeCell ref="HGO81:HGP81"/>
    <mergeCell ref="HGQ81:HGR81"/>
    <mergeCell ref="HFY81:HFZ81"/>
    <mergeCell ref="HGA81:HGB81"/>
    <mergeCell ref="HGC81:HGD81"/>
    <mergeCell ref="HGE81:HGF81"/>
    <mergeCell ref="HGG81:HGH81"/>
    <mergeCell ref="HFO81:HFP81"/>
    <mergeCell ref="HFQ81:HFR81"/>
    <mergeCell ref="HFS81:HFT81"/>
    <mergeCell ref="HFU81:HFV81"/>
    <mergeCell ref="HFW81:HFX81"/>
    <mergeCell ref="HFE81:HFF81"/>
    <mergeCell ref="HFG81:HFH81"/>
    <mergeCell ref="HFI81:HFJ81"/>
    <mergeCell ref="HFK81:HFL81"/>
    <mergeCell ref="HFM81:HFN81"/>
    <mergeCell ref="HEU81:HEV81"/>
    <mergeCell ref="HEW81:HEX81"/>
    <mergeCell ref="HEY81:HEZ81"/>
    <mergeCell ref="HFA81:HFB81"/>
    <mergeCell ref="HFC81:HFD81"/>
    <mergeCell ref="HEK81:HEL81"/>
    <mergeCell ref="HEM81:HEN81"/>
    <mergeCell ref="HEO81:HEP81"/>
    <mergeCell ref="HEQ81:HER81"/>
    <mergeCell ref="HES81:HET81"/>
    <mergeCell ref="HEA81:HEB81"/>
    <mergeCell ref="HEC81:HED81"/>
    <mergeCell ref="HEE81:HEF81"/>
    <mergeCell ref="HEG81:HEH81"/>
    <mergeCell ref="HEI81:HEJ81"/>
    <mergeCell ref="HDQ81:HDR81"/>
    <mergeCell ref="HDS81:HDT81"/>
    <mergeCell ref="HDU81:HDV81"/>
    <mergeCell ref="HDW81:HDX81"/>
    <mergeCell ref="HDY81:HDZ81"/>
    <mergeCell ref="HDG81:HDH81"/>
    <mergeCell ref="HDI81:HDJ81"/>
    <mergeCell ref="HDK81:HDL81"/>
    <mergeCell ref="HDM81:HDN81"/>
    <mergeCell ref="HDO81:HDP81"/>
    <mergeCell ref="HCW81:HCX81"/>
    <mergeCell ref="HCY81:HCZ81"/>
    <mergeCell ref="HDA81:HDB81"/>
    <mergeCell ref="HDC81:HDD81"/>
    <mergeCell ref="HDE81:HDF81"/>
    <mergeCell ref="HCM81:HCN81"/>
    <mergeCell ref="HCO81:HCP81"/>
    <mergeCell ref="HCQ81:HCR81"/>
    <mergeCell ref="HCS81:HCT81"/>
    <mergeCell ref="HCU81:HCV81"/>
    <mergeCell ref="HCC81:HCD81"/>
    <mergeCell ref="HCE81:HCF81"/>
    <mergeCell ref="HCG81:HCH81"/>
    <mergeCell ref="HCI81:HCJ81"/>
    <mergeCell ref="HCK81:HCL81"/>
    <mergeCell ref="HBS81:HBT81"/>
    <mergeCell ref="HBU81:HBV81"/>
    <mergeCell ref="HBW81:HBX81"/>
    <mergeCell ref="HBY81:HBZ81"/>
    <mergeCell ref="HCA81:HCB81"/>
    <mergeCell ref="HBI81:HBJ81"/>
    <mergeCell ref="HBK81:HBL81"/>
    <mergeCell ref="HBM81:HBN81"/>
    <mergeCell ref="HBO81:HBP81"/>
    <mergeCell ref="HBQ81:HBR81"/>
    <mergeCell ref="HAY81:HAZ81"/>
    <mergeCell ref="HBA81:HBB81"/>
    <mergeCell ref="HBC81:HBD81"/>
    <mergeCell ref="HBE81:HBF81"/>
    <mergeCell ref="HBG81:HBH81"/>
    <mergeCell ref="HAO81:HAP81"/>
    <mergeCell ref="HAQ81:HAR81"/>
    <mergeCell ref="HAS81:HAT81"/>
    <mergeCell ref="HAU81:HAV81"/>
    <mergeCell ref="HAW81:HAX81"/>
    <mergeCell ref="HAE81:HAF81"/>
    <mergeCell ref="HAG81:HAH81"/>
    <mergeCell ref="HAI81:HAJ81"/>
    <mergeCell ref="HAK81:HAL81"/>
    <mergeCell ref="HAM81:HAN81"/>
    <mergeCell ref="GZU81:GZV81"/>
    <mergeCell ref="GZW81:GZX81"/>
    <mergeCell ref="GZY81:GZZ81"/>
    <mergeCell ref="HAA81:HAB81"/>
    <mergeCell ref="HAC81:HAD81"/>
    <mergeCell ref="GZK81:GZL81"/>
    <mergeCell ref="GZM81:GZN81"/>
    <mergeCell ref="GZO81:GZP81"/>
    <mergeCell ref="GZQ81:GZR81"/>
    <mergeCell ref="GZS81:GZT81"/>
    <mergeCell ref="GZA81:GZB81"/>
    <mergeCell ref="GZC81:GZD81"/>
    <mergeCell ref="GZE81:GZF81"/>
    <mergeCell ref="GZG81:GZH81"/>
    <mergeCell ref="GZI81:GZJ81"/>
    <mergeCell ref="GYQ81:GYR81"/>
    <mergeCell ref="GYS81:GYT81"/>
    <mergeCell ref="GYU81:GYV81"/>
    <mergeCell ref="GYW81:GYX81"/>
    <mergeCell ref="GYY81:GYZ81"/>
    <mergeCell ref="GYG81:GYH81"/>
    <mergeCell ref="GYI81:GYJ81"/>
    <mergeCell ref="GYK81:GYL81"/>
    <mergeCell ref="GYM81:GYN81"/>
    <mergeCell ref="GYO81:GYP81"/>
    <mergeCell ref="GXW81:GXX81"/>
    <mergeCell ref="GXY81:GXZ81"/>
    <mergeCell ref="GYA81:GYB81"/>
    <mergeCell ref="GYC81:GYD81"/>
    <mergeCell ref="GYE81:GYF81"/>
    <mergeCell ref="GXM81:GXN81"/>
    <mergeCell ref="GXO81:GXP81"/>
    <mergeCell ref="GXQ81:GXR81"/>
    <mergeCell ref="GXS81:GXT81"/>
    <mergeCell ref="GXU81:GXV81"/>
    <mergeCell ref="GXC81:GXD81"/>
    <mergeCell ref="GXE81:GXF81"/>
    <mergeCell ref="GXG81:GXH81"/>
    <mergeCell ref="GXI81:GXJ81"/>
    <mergeCell ref="GXK81:GXL81"/>
    <mergeCell ref="GWS81:GWT81"/>
    <mergeCell ref="GWU81:GWV81"/>
    <mergeCell ref="GWW81:GWX81"/>
    <mergeCell ref="GWY81:GWZ81"/>
    <mergeCell ref="GXA81:GXB81"/>
    <mergeCell ref="GWI81:GWJ81"/>
    <mergeCell ref="GWK81:GWL81"/>
    <mergeCell ref="GWM81:GWN81"/>
    <mergeCell ref="GWO81:GWP81"/>
    <mergeCell ref="GWQ81:GWR81"/>
    <mergeCell ref="GVY81:GVZ81"/>
    <mergeCell ref="GWA81:GWB81"/>
    <mergeCell ref="GWC81:GWD81"/>
    <mergeCell ref="GWE81:GWF81"/>
    <mergeCell ref="GWG81:GWH81"/>
    <mergeCell ref="GVO81:GVP81"/>
    <mergeCell ref="GVQ81:GVR81"/>
    <mergeCell ref="GVS81:GVT81"/>
    <mergeCell ref="GVU81:GVV81"/>
    <mergeCell ref="GVW81:GVX81"/>
    <mergeCell ref="GVE81:GVF81"/>
    <mergeCell ref="GVG81:GVH81"/>
    <mergeCell ref="GVI81:GVJ81"/>
    <mergeCell ref="GVK81:GVL81"/>
    <mergeCell ref="GVM81:GVN81"/>
    <mergeCell ref="GUU81:GUV81"/>
    <mergeCell ref="GUW81:GUX81"/>
    <mergeCell ref="GUY81:GUZ81"/>
    <mergeCell ref="GVA81:GVB81"/>
    <mergeCell ref="GVC81:GVD81"/>
    <mergeCell ref="GUK81:GUL81"/>
    <mergeCell ref="GUM81:GUN81"/>
    <mergeCell ref="GUO81:GUP81"/>
    <mergeCell ref="GUQ81:GUR81"/>
    <mergeCell ref="GUS81:GUT81"/>
    <mergeCell ref="GUA81:GUB81"/>
    <mergeCell ref="GUC81:GUD81"/>
    <mergeCell ref="GUE81:GUF81"/>
    <mergeCell ref="GUG81:GUH81"/>
    <mergeCell ref="GUI81:GUJ81"/>
    <mergeCell ref="GTQ81:GTR81"/>
    <mergeCell ref="GTS81:GTT81"/>
    <mergeCell ref="GTU81:GTV81"/>
    <mergeCell ref="GTW81:GTX81"/>
    <mergeCell ref="GTY81:GTZ81"/>
    <mergeCell ref="GTG81:GTH81"/>
    <mergeCell ref="GTI81:GTJ81"/>
    <mergeCell ref="GTK81:GTL81"/>
    <mergeCell ref="GTM81:GTN81"/>
    <mergeCell ref="GTO81:GTP81"/>
    <mergeCell ref="GSW81:GSX81"/>
    <mergeCell ref="GSY81:GSZ81"/>
    <mergeCell ref="GTA81:GTB81"/>
    <mergeCell ref="GTC81:GTD81"/>
    <mergeCell ref="GTE81:GTF81"/>
    <mergeCell ref="GSM81:GSN81"/>
    <mergeCell ref="GSO81:GSP81"/>
    <mergeCell ref="GSQ81:GSR81"/>
    <mergeCell ref="GSS81:GST81"/>
    <mergeCell ref="GSU81:GSV81"/>
    <mergeCell ref="GSC81:GSD81"/>
    <mergeCell ref="GSE81:GSF81"/>
    <mergeCell ref="GSG81:GSH81"/>
    <mergeCell ref="GSI81:GSJ81"/>
    <mergeCell ref="GSK81:GSL81"/>
    <mergeCell ref="GRS81:GRT81"/>
    <mergeCell ref="GRU81:GRV81"/>
    <mergeCell ref="GRW81:GRX81"/>
    <mergeCell ref="GRY81:GRZ81"/>
    <mergeCell ref="GSA81:GSB81"/>
    <mergeCell ref="GRI81:GRJ81"/>
    <mergeCell ref="GRK81:GRL81"/>
    <mergeCell ref="GRM81:GRN81"/>
    <mergeCell ref="GRO81:GRP81"/>
    <mergeCell ref="GRQ81:GRR81"/>
    <mergeCell ref="GQY81:GQZ81"/>
    <mergeCell ref="GRA81:GRB81"/>
    <mergeCell ref="GRC81:GRD81"/>
    <mergeCell ref="GRE81:GRF81"/>
    <mergeCell ref="GRG81:GRH81"/>
    <mergeCell ref="GQO81:GQP81"/>
    <mergeCell ref="GQQ81:GQR81"/>
    <mergeCell ref="GQS81:GQT81"/>
    <mergeCell ref="GQU81:GQV81"/>
    <mergeCell ref="GQW81:GQX81"/>
    <mergeCell ref="GQE81:GQF81"/>
    <mergeCell ref="GQG81:GQH81"/>
    <mergeCell ref="GQI81:GQJ81"/>
    <mergeCell ref="GQK81:GQL81"/>
    <mergeCell ref="GQM81:GQN81"/>
    <mergeCell ref="GPU81:GPV81"/>
    <mergeCell ref="GPW81:GPX81"/>
    <mergeCell ref="GPY81:GPZ81"/>
    <mergeCell ref="GQA81:GQB81"/>
    <mergeCell ref="GQC81:GQD81"/>
    <mergeCell ref="GPK81:GPL81"/>
    <mergeCell ref="GPM81:GPN81"/>
    <mergeCell ref="GPO81:GPP81"/>
    <mergeCell ref="GPQ81:GPR81"/>
    <mergeCell ref="GPS81:GPT81"/>
    <mergeCell ref="GPA81:GPB81"/>
    <mergeCell ref="GPC81:GPD81"/>
    <mergeCell ref="GPE81:GPF81"/>
    <mergeCell ref="GPG81:GPH81"/>
    <mergeCell ref="GPI81:GPJ81"/>
    <mergeCell ref="GOQ81:GOR81"/>
    <mergeCell ref="GOS81:GOT81"/>
    <mergeCell ref="GOU81:GOV81"/>
    <mergeCell ref="GOW81:GOX81"/>
    <mergeCell ref="GOY81:GOZ81"/>
    <mergeCell ref="GOG81:GOH81"/>
    <mergeCell ref="GOI81:GOJ81"/>
    <mergeCell ref="GOK81:GOL81"/>
    <mergeCell ref="GOM81:GON81"/>
    <mergeCell ref="GOO81:GOP81"/>
    <mergeCell ref="GNW81:GNX81"/>
    <mergeCell ref="GNY81:GNZ81"/>
    <mergeCell ref="GOA81:GOB81"/>
    <mergeCell ref="GOC81:GOD81"/>
    <mergeCell ref="GOE81:GOF81"/>
    <mergeCell ref="GNM81:GNN81"/>
    <mergeCell ref="GNO81:GNP81"/>
    <mergeCell ref="GNQ81:GNR81"/>
    <mergeCell ref="GNS81:GNT81"/>
    <mergeCell ref="GNU81:GNV81"/>
    <mergeCell ref="GNC81:GND81"/>
    <mergeCell ref="GNE81:GNF81"/>
    <mergeCell ref="GNG81:GNH81"/>
    <mergeCell ref="GNI81:GNJ81"/>
    <mergeCell ref="GNK81:GNL81"/>
    <mergeCell ref="GMS81:GMT81"/>
    <mergeCell ref="GMU81:GMV81"/>
    <mergeCell ref="GMW81:GMX81"/>
    <mergeCell ref="GMY81:GMZ81"/>
    <mergeCell ref="GNA81:GNB81"/>
    <mergeCell ref="GMI81:GMJ81"/>
    <mergeCell ref="GMK81:GML81"/>
    <mergeCell ref="GMM81:GMN81"/>
    <mergeCell ref="GMO81:GMP81"/>
    <mergeCell ref="GMQ81:GMR81"/>
    <mergeCell ref="GLY81:GLZ81"/>
    <mergeCell ref="GMA81:GMB81"/>
    <mergeCell ref="GMC81:GMD81"/>
    <mergeCell ref="GME81:GMF81"/>
    <mergeCell ref="GMG81:GMH81"/>
    <mergeCell ref="GLO81:GLP81"/>
    <mergeCell ref="GLQ81:GLR81"/>
    <mergeCell ref="GLS81:GLT81"/>
    <mergeCell ref="GLU81:GLV81"/>
    <mergeCell ref="GLW81:GLX81"/>
    <mergeCell ref="GLE81:GLF81"/>
    <mergeCell ref="GLG81:GLH81"/>
    <mergeCell ref="GLI81:GLJ81"/>
    <mergeCell ref="GLK81:GLL81"/>
    <mergeCell ref="GLM81:GLN81"/>
    <mergeCell ref="GKU81:GKV81"/>
    <mergeCell ref="GKW81:GKX81"/>
    <mergeCell ref="GKY81:GKZ81"/>
    <mergeCell ref="GLA81:GLB81"/>
    <mergeCell ref="GLC81:GLD81"/>
    <mergeCell ref="GKK81:GKL81"/>
    <mergeCell ref="GKM81:GKN81"/>
    <mergeCell ref="GKO81:GKP81"/>
    <mergeCell ref="GKQ81:GKR81"/>
    <mergeCell ref="GKS81:GKT81"/>
    <mergeCell ref="GKA81:GKB81"/>
    <mergeCell ref="GKC81:GKD81"/>
    <mergeCell ref="GKE81:GKF81"/>
    <mergeCell ref="GKG81:GKH81"/>
    <mergeCell ref="GKI81:GKJ81"/>
    <mergeCell ref="GJQ81:GJR81"/>
    <mergeCell ref="GJS81:GJT81"/>
    <mergeCell ref="GJU81:GJV81"/>
    <mergeCell ref="GJW81:GJX81"/>
    <mergeCell ref="GJY81:GJZ81"/>
    <mergeCell ref="GJG81:GJH81"/>
    <mergeCell ref="GJI81:GJJ81"/>
    <mergeCell ref="GJK81:GJL81"/>
    <mergeCell ref="GJM81:GJN81"/>
    <mergeCell ref="GJO81:GJP81"/>
    <mergeCell ref="GIW81:GIX81"/>
    <mergeCell ref="GIY81:GIZ81"/>
    <mergeCell ref="GJA81:GJB81"/>
    <mergeCell ref="GJC81:GJD81"/>
    <mergeCell ref="GJE81:GJF81"/>
    <mergeCell ref="GIM81:GIN81"/>
    <mergeCell ref="GIO81:GIP81"/>
    <mergeCell ref="GIQ81:GIR81"/>
    <mergeCell ref="GIS81:GIT81"/>
    <mergeCell ref="GIU81:GIV81"/>
    <mergeCell ref="GIC81:GID81"/>
    <mergeCell ref="GIE81:GIF81"/>
    <mergeCell ref="GIG81:GIH81"/>
    <mergeCell ref="GII81:GIJ81"/>
    <mergeCell ref="GIK81:GIL81"/>
    <mergeCell ref="GHS81:GHT81"/>
    <mergeCell ref="GHU81:GHV81"/>
    <mergeCell ref="GHW81:GHX81"/>
    <mergeCell ref="GHY81:GHZ81"/>
    <mergeCell ref="GIA81:GIB81"/>
    <mergeCell ref="GHI81:GHJ81"/>
    <mergeCell ref="GHK81:GHL81"/>
    <mergeCell ref="GHM81:GHN81"/>
    <mergeCell ref="GHO81:GHP81"/>
    <mergeCell ref="GHQ81:GHR81"/>
    <mergeCell ref="GGY81:GGZ81"/>
    <mergeCell ref="GHA81:GHB81"/>
    <mergeCell ref="GHC81:GHD81"/>
    <mergeCell ref="GHE81:GHF81"/>
    <mergeCell ref="GHG81:GHH81"/>
    <mergeCell ref="GGO81:GGP81"/>
    <mergeCell ref="GGQ81:GGR81"/>
    <mergeCell ref="GGS81:GGT81"/>
    <mergeCell ref="GGU81:GGV81"/>
    <mergeCell ref="GGW81:GGX81"/>
    <mergeCell ref="GGE81:GGF81"/>
    <mergeCell ref="GGG81:GGH81"/>
    <mergeCell ref="GGI81:GGJ81"/>
    <mergeCell ref="GGK81:GGL81"/>
    <mergeCell ref="GGM81:GGN81"/>
    <mergeCell ref="GFU81:GFV81"/>
    <mergeCell ref="GFW81:GFX81"/>
    <mergeCell ref="GFY81:GFZ81"/>
    <mergeCell ref="GGA81:GGB81"/>
    <mergeCell ref="GGC81:GGD81"/>
    <mergeCell ref="GFK81:GFL81"/>
    <mergeCell ref="GFM81:GFN81"/>
    <mergeCell ref="GFO81:GFP81"/>
    <mergeCell ref="GFQ81:GFR81"/>
    <mergeCell ref="GFS81:GFT81"/>
    <mergeCell ref="GFA81:GFB81"/>
    <mergeCell ref="GFC81:GFD81"/>
    <mergeCell ref="GFE81:GFF81"/>
    <mergeCell ref="GFG81:GFH81"/>
    <mergeCell ref="GFI81:GFJ81"/>
    <mergeCell ref="GEQ81:GER81"/>
    <mergeCell ref="GES81:GET81"/>
    <mergeCell ref="GEU81:GEV81"/>
    <mergeCell ref="GEW81:GEX81"/>
    <mergeCell ref="GEY81:GEZ81"/>
    <mergeCell ref="GEG81:GEH81"/>
    <mergeCell ref="GEI81:GEJ81"/>
    <mergeCell ref="GEK81:GEL81"/>
    <mergeCell ref="GEM81:GEN81"/>
    <mergeCell ref="GEO81:GEP81"/>
    <mergeCell ref="GDW81:GDX81"/>
    <mergeCell ref="GDY81:GDZ81"/>
    <mergeCell ref="GEA81:GEB81"/>
    <mergeCell ref="GEC81:GED81"/>
    <mergeCell ref="GEE81:GEF81"/>
    <mergeCell ref="GDM81:GDN81"/>
    <mergeCell ref="GDO81:GDP81"/>
    <mergeCell ref="GDQ81:GDR81"/>
    <mergeCell ref="GDS81:GDT81"/>
    <mergeCell ref="GDU81:GDV81"/>
    <mergeCell ref="GDC81:GDD81"/>
    <mergeCell ref="GDE81:GDF81"/>
    <mergeCell ref="GDG81:GDH81"/>
    <mergeCell ref="GDI81:GDJ81"/>
    <mergeCell ref="GDK81:GDL81"/>
    <mergeCell ref="GCS81:GCT81"/>
    <mergeCell ref="GCU81:GCV81"/>
    <mergeCell ref="GCW81:GCX81"/>
    <mergeCell ref="GCY81:GCZ81"/>
    <mergeCell ref="GDA81:GDB81"/>
    <mergeCell ref="GCI81:GCJ81"/>
    <mergeCell ref="GCK81:GCL81"/>
    <mergeCell ref="GCM81:GCN81"/>
    <mergeCell ref="GCO81:GCP81"/>
    <mergeCell ref="GCQ81:GCR81"/>
    <mergeCell ref="GBY81:GBZ81"/>
    <mergeCell ref="GCA81:GCB81"/>
    <mergeCell ref="GCC81:GCD81"/>
    <mergeCell ref="GCE81:GCF81"/>
    <mergeCell ref="GCG81:GCH81"/>
    <mergeCell ref="GBO81:GBP81"/>
    <mergeCell ref="GBQ81:GBR81"/>
    <mergeCell ref="GBS81:GBT81"/>
    <mergeCell ref="GBU81:GBV81"/>
    <mergeCell ref="GBW81:GBX81"/>
    <mergeCell ref="GBE81:GBF81"/>
    <mergeCell ref="GBG81:GBH81"/>
    <mergeCell ref="GBI81:GBJ81"/>
    <mergeCell ref="GBK81:GBL81"/>
    <mergeCell ref="GBM81:GBN81"/>
    <mergeCell ref="GAU81:GAV81"/>
    <mergeCell ref="GAW81:GAX81"/>
    <mergeCell ref="GAY81:GAZ81"/>
    <mergeCell ref="GBA81:GBB81"/>
    <mergeCell ref="GBC81:GBD81"/>
    <mergeCell ref="GAK81:GAL81"/>
    <mergeCell ref="GAM81:GAN81"/>
    <mergeCell ref="GAO81:GAP81"/>
    <mergeCell ref="GAQ81:GAR81"/>
    <mergeCell ref="GAS81:GAT81"/>
    <mergeCell ref="GAA81:GAB81"/>
    <mergeCell ref="GAC81:GAD81"/>
    <mergeCell ref="GAE81:GAF81"/>
    <mergeCell ref="GAG81:GAH81"/>
    <mergeCell ref="GAI81:GAJ81"/>
    <mergeCell ref="FZQ81:FZR81"/>
    <mergeCell ref="FZS81:FZT81"/>
    <mergeCell ref="FZU81:FZV81"/>
    <mergeCell ref="FZW81:FZX81"/>
    <mergeCell ref="FZY81:FZZ81"/>
    <mergeCell ref="FZG81:FZH81"/>
    <mergeCell ref="FZI81:FZJ81"/>
    <mergeCell ref="FZK81:FZL81"/>
    <mergeCell ref="FZM81:FZN81"/>
    <mergeCell ref="FZO81:FZP81"/>
    <mergeCell ref="FYW81:FYX81"/>
    <mergeCell ref="FYY81:FYZ81"/>
    <mergeCell ref="FZA81:FZB81"/>
    <mergeCell ref="FZC81:FZD81"/>
    <mergeCell ref="FZE81:FZF81"/>
    <mergeCell ref="FYM81:FYN81"/>
    <mergeCell ref="FYO81:FYP81"/>
    <mergeCell ref="FYQ81:FYR81"/>
    <mergeCell ref="FYS81:FYT81"/>
    <mergeCell ref="FYU81:FYV81"/>
    <mergeCell ref="FYC81:FYD81"/>
    <mergeCell ref="FYE81:FYF81"/>
    <mergeCell ref="FYG81:FYH81"/>
    <mergeCell ref="FYI81:FYJ81"/>
    <mergeCell ref="FYK81:FYL81"/>
    <mergeCell ref="FXS81:FXT81"/>
    <mergeCell ref="FXU81:FXV81"/>
    <mergeCell ref="FXW81:FXX81"/>
    <mergeCell ref="FXY81:FXZ81"/>
    <mergeCell ref="FYA81:FYB81"/>
    <mergeCell ref="FXI81:FXJ81"/>
    <mergeCell ref="FXK81:FXL81"/>
    <mergeCell ref="FXM81:FXN81"/>
    <mergeCell ref="FXO81:FXP81"/>
    <mergeCell ref="FXQ81:FXR81"/>
    <mergeCell ref="FWY81:FWZ81"/>
    <mergeCell ref="FXA81:FXB81"/>
    <mergeCell ref="FXC81:FXD81"/>
    <mergeCell ref="FXE81:FXF81"/>
    <mergeCell ref="FXG81:FXH81"/>
    <mergeCell ref="FWO81:FWP81"/>
    <mergeCell ref="FWQ81:FWR81"/>
    <mergeCell ref="FWS81:FWT81"/>
    <mergeCell ref="FWU81:FWV81"/>
    <mergeCell ref="FWW81:FWX81"/>
    <mergeCell ref="FWE81:FWF81"/>
    <mergeCell ref="FWG81:FWH81"/>
    <mergeCell ref="FWI81:FWJ81"/>
    <mergeCell ref="FWK81:FWL81"/>
    <mergeCell ref="FWM81:FWN81"/>
    <mergeCell ref="FVU81:FVV81"/>
    <mergeCell ref="FVW81:FVX81"/>
    <mergeCell ref="FVY81:FVZ81"/>
    <mergeCell ref="FWA81:FWB81"/>
    <mergeCell ref="FWC81:FWD81"/>
    <mergeCell ref="FVK81:FVL81"/>
    <mergeCell ref="FVM81:FVN81"/>
    <mergeCell ref="FVO81:FVP81"/>
    <mergeCell ref="FVQ81:FVR81"/>
    <mergeCell ref="FVS81:FVT81"/>
    <mergeCell ref="FVA81:FVB81"/>
    <mergeCell ref="FVC81:FVD81"/>
    <mergeCell ref="FVE81:FVF81"/>
    <mergeCell ref="FVG81:FVH81"/>
    <mergeCell ref="FVI81:FVJ81"/>
    <mergeCell ref="FUQ81:FUR81"/>
    <mergeCell ref="FUS81:FUT81"/>
    <mergeCell ref="FUU81:FUV81"/>
    <mergeCell ref="FUW81:FUX81"/>
    <mergeCell ref="FUY81:FUZ81"/>
    <mergeCell ref="FUG81:FUH81"/>
    <mergeCell ref="FUI81:FUJ81"/>
    <mergeCell ref="FUK81:FUL81"/>
    <mergeCell ref="FUM81:FUN81"/>
    <mergeCell ref="FUO81:FUP81"/>
    <mergeCell ref="FTW81:FTX81"/>
    <mergeCell ref="FTY81:FTZ81"/>
    <mergeCell ref="FUA81:FUB81"/>
    <mergeCell ref="FUC81:FUD81"/>
    <mergeCell ref="FUE81:FUF81"/>
    <mergeCell ref="FTM81:FTN81"/>
    <mergeCell ref="FTO81:FTP81"/>
    <mergeCell ref="FTQ81:FTR81"/>
    <mergeCell ref="FTS81:FTT81"/>
    <mergeCell ref="FTU81:FTV81"/>
    <mergeCell ref="FTC81:FTD81"/>
    <mergeCell ref="FTE81:FTF81"/>
    <mergeCell ref="FTG81:FTH81"/>
    <mergeCell ref="FTI81:FTJ81"/>
    <mergeCell ref="FTK81:FTL81"/>
    <mergeCell ref="FSS81:FST81"/>
    <mergeCell ref="FSU81:FSV81"/>
    <mergeCell ref="FSW81:FSX81"/>
    <mergeCell ref="FSY81:FSZ81"/>
    <mergeCell ref="FTA81:FTB81"/>
    <mergeCell ref="FSI81:FSJ81"/>
    <mergeCell ref="FSK81:FSL81"/>
    <mergeCell ref="FSM81:FSN81"/>
    <mergeCell ref="FSO81:FSP81"/>
    <mergeCell ref="FSQ81:FSR81"/>
    <mergeCell ref="FRY81:FRZ81"/>
    <mergeCell ref="FSA81:FSB81"/>
    <mergeCell ref="FSC81:FSD81"/>
    <mergeCell ref="FSE81:FSF81"/>
    <mergeCell ref="FSG81:FSH81"/>
    <mergeCell ref="FRO81:FRP81"/>
    <mergeCell ref="FRQ81:FRR81"/>
    <mergeCell ref="FRS81:FRT81"/>
    <mergeCell ref="FRU81:FRV81"/>
    <mergeCell ref="FRW81:FRX81"/>
    <mergeCell ref="FRE81:FRF81"/>
    <mergeCell ref="FRG81:FRH81"/>
    <mergeCell ref="FRI81:FRJ81"/>
    <mergeCell ref="FRK81:FRL81"/>
    <mergeCell ref="FRM81:FRN81"/>
    <mergeCell ref="FQU81:FQV81"/>
    <mergeCell ref="FQW81:FQX81"/>
    <mergeCell ref="FQY81:FQZ81"/>
    <mergeCell ref="FRA81:FRB81"/>
    <mergeCell ref="FRC81:FRD81"/>
    <mergeCell ref="FQK81:FQL81"/>
    <mergeCell ref="FQM81:FQN81"/>
    <mergeCell ref="FQO81:FQP81"/>
    <mergeCell ref="FQQ81:FQR81"/>
    <mergeCell ref="FQS81:FQT81"/>
    <mergeCell ref="FQA81:FQB81"/>
    <mergeCell ref="FQC81:FQD81"/>
    <mergeCell ref="FQE81:FQF81"/>
    <mergeCell ref="FQG81:FQH81"/>
    <mergeCell ref="FQI81:FQJ81"/>
    <mergeCell ref="FPQ81:FPR81"/>
    <mergeCell ref="FPS81:FPT81"/>
    <mergeCell ref="FPU81:FPV81"/>
    <mergeCell ref="FPW81:FPX81"/>
    <mergeCell ref="FPY81:FPZ81"/>
    <mergeCell ref="FPG81:FPH81"/>
    <mergeCell ref="FPI81:FPJ81"/>
    <mergeCell ref="FPK81:FPL81"/>
    <mergeCell ref="FPM81:FPN81"/>
    <mergeCell ref="FPO81:FPP81"/>
    <mergeCell ref="FOW81:FOX81"/>
    <mergeCell ref="FOY81:FOZ81"/>
    <mergeCell ref="FPA81:FPB81"/>
    <mergeCell ref="FPC81:FPD81"/>
    <mergeCell ref="FPE81:FPF81"/>
    <mergeCell ref="FOM81:FON81"/>
    <mergeCell ref="FOO81:FOP81"/>
    <mergeCell ref="FOQ81:FOR81"/>
    <mergeCell ref="FOS81:FOT81"/>
    <mergeCell ref="FOU81:FOV81"/>
    <mergeCell ref="FOC81:FOD81"/>
    <mergeCell ref="FOE81:FOF81"/>
    <mergeCell ref="FOG81:FOH81"/>
    <mergeCell ref="FOI81:FOJ81"/>
    <mergeCell ref="FOK81:FOL81"/>
    <mergeCell ref="FNS81:FNT81"/>
    <mergeCell ref="FNU81:FNV81"/>
    <mergeCell ref="FNW81:FNX81"/>
    <mergeCell ref="FNY81:FNZ81"/>
    <mergeCell ref="FOA81:FOB81"/>
    <mergeCell ref="FNI81:FNJ81"/>
    <mergeCell ref="FNK81:FNL81"/>
    <mergeCell ref="FNM81:FNN81"/>
    <mergeCell ref="FNO81:FNP81"/>
    <mergeCell ref="FNQ81:FNR81"/>
    <mergeCell ref="FMY81:FMZ81"/>
    <mergeCell ref="FNA81:FNB81"/>
    <mergeCell ref="FNC81:FND81"/>
    <mergeCell ref="FNE81:FNF81"/>
    <mergeCell ref="FNG81:FNH81"/>
    <mergeCell ref="FMO81:FMP81"/>
    <mergeCell ref="FMQ81:FMR81"/>
    <mergeCell ref="FMS81:FMT81"/>
    <mergeCell ref="FMU81:FMV81"/>
    <mergeCell ref="FMW81:FMX81"/>
    <mergeCell ref="FME81:FMF81"/>
    <mergeCell ref="FMG81:FMH81"/>
    <mergeCell ref="FMI81:FMJ81"/>
    <mergeCell ref="FMK81:FML81"/>
    <mergeCell ref="FMM81:FMN81"/>
    <mergeCell ref="FLU81:FLV81"/>
    <mergeCell ref="FLW81:FLX81"/>
    <mergeCell ref="FLY81:FLZ81"/>
    <mergeCell ref="FMA81:FMB81"/>
    <mergeCell ref="FMC81:FMD81"/>
    <mergeCell ref="FLK81:FLL81"/>
    <mergeCell ref="FLM81:FLN81"/>
    <mergeCell ref="FLO81:FLP81"/>
    <mergeCell ref="FLQ81:FLR81"/>
    <mergeCell ref="FLS81:FLT81"/>
    <mergeCell ref="FLA81:FLB81"/>
    <mergeCell ref="FLC81:FLD81"/>
    <mergeCell ref="FLE81:FLF81"/>
    <mergeCell ref="FLG81:FLH81"/>
    <mergeCell ref="FLI81:FLJ81"/>
    <mergeCell ref="FKQ81:FKR81"/>
    <mergeCell ref="FKS81:FKT81"/>
    <mergeCell ref="FKU81:FKV81"/>
    <mergeCell ref="FKW81:FKX81"/>
    <mergeCell ref="FKY81:FKZ81"/>
    <mergeCell ref="FKG81:FKH81"/>
    <mergeCell ref="FKI81:FKJ81"/>
    <mergeCell ref="FKK81:FKL81"/>
    <mergeCell ref="FKM81:FKN81"/>
    <mergeCell ref="FKO81:FKP81"/>
    <mergeCell ref="FJW81:FJX81"/>
    <mergeCell ref="FJY81:FJZ81"/>
    <mergeCell ref="FKA81:FKB81"/>
    <mergeCell ref="FKC81:FKD81"/>
    <mergeCell ref="FKE81:FKF81"/>
    <mergeCell ref="FJM81:FJN81"/>
    <mergeCell ref="FJO81:FJP81"/>
    <mergeCell ref="FJQ81:FJR81"/>
    <mergeCell ref="FJS81:FJT81"/>
    <mergeCell ref="FJU81:FJV81"/>
    <mergeCell ref="FJC81:FJD81"/>
    <mergeCell ref="FJE81:FJF81"/>
    <mergeCell ref="FJG81:FJH81"/>
    <mergeCell ref="FJI81:FJJ81"/>
    <mergeCell ref="FJK81:FJL81"/>
    <mergeCell ref="FIS81:FIT81"/>
    <mergeCell ref="FIU81:FIV81"/>
    <mergeCell ref="FIW81:FIX81"/>
    <mergeCell ref="FIY81:FIZ81"/>
    <mergeCell ref="FJA81:FJB81"/>
    <mergeCell ref="FII81:FIJ81"/>
    <mergeCell ref="FIK81:FIL81"/>
    <mergeCell ref="FIM81:FIN81"/>
    <mergeCell ref="FIO81:FIP81"/>
    <mergeCell ref="FIQ81:FIR81"/>
    <mergeCell ref="FHY81:FHZ81"/>
    <mergeCell ref="FIA81:FIB81"/>
    <mergeCell ref="FIC81:FID81"/>
    <mergeCell ref="FIE81:FIF81"/>
    <mergeCell ref="FIG81:FIH81"/>
    <mergeCell ref="FHO81:FHP81"/>
    <mergeCell ref="FHQ81:FHR81"/>
    <mergeCell ref="FHS81:FHT81"/>
    <mergeCell ref="FHU81:FHV81"/>
    <mergeCell ref="FHW81:FHX81"/>
    <mergeCell ref="FHE81:FHF81"/>
    <mergeCell ref="FHG81:FHH81"/>
    <mergeCell ref="FHI81:FHJ81"/>
    <mergeCell ref="FHK81:FHL81"/>
    <mergeCell ref="FHM81:FHN81"/>
    <mergeCell ref="FGU81:FGV81"/>
    <mergeCell ref="FGW81:FGX81"/>
    <mergeCell ref="FGY81:FGZ81"/>
    <mergeCell ref="FHA81:FHB81"/>
    <mergeCell ref="FHC81:FHD81"/>
    <mergeCell ref="FGK81:FGL81"/>
    <mergeCell ref="FGM81:FGN81"/>
    <mergeCell ref="FGO81:FGP81"/>
    <mergeCell ref="FGQ81:FGR81"/>
    <mergeCell ref="FGS81:FGT81"/>
    <mergeCell ref="FGA81:FGB81"/>
    <mergeCell ref="FGC81:FGD81"/>
    <mergeCell ref="FGE81:FGF81"/>
    <mergeCell ref="FGG81:FGH81"/>
    <mergeCell ref="FGI81:FGJ81"/>
    <mergeCell ref="FFQ81:FFR81"/>
    <mergeCell ref="FFS81:FFT81"/>
    <mergeCell ref="FFU81:FFV81"/>
    <mergeCell ref="FFW81:FFX81"/>
    <mergeCell ref="FFY81:FFZ81"/>
    <mergeCell ref="FFG81:FFH81"/>
    <mergeCell ref="FFI81:FFJ81"/>
    <mergeCell ref="FFK81:FFL81"/>
    <mergeCell ref="FFM81:FFN81"/>
    <mergeCell ref="FFO81:FFP81"/>
    <mergeCell ref="FEW81:FEX81"/>
    <mergeCell ref="FEY81:FEZ81"/>
    <mergeCell ref="FFA81:FFB81"/>
    <mergeCell ref="FFC81:FFD81"/>
    <mergeCell ref="FFE81:FFF81"/>
    <mergeCell ref="FEM81:FEN81"/>
    <mergeCell ref="FEO81:FEP81"/>
    <mergeCell ref="FEQ81:FER81"/>
    <mergeCell ref="FES81:FET81"/>
    <mergeCell ref="FEU81:FEV81"/>
    <mergeCell ref="FEC81:FED81"/>
    <mergeCell ref="FEE81:FEF81"/>
    <mergeCell ref="FEG81:FEH81"/>
    <mergeCell ref="FEI81:FEJ81"/>
    <mergeCell ref="FEK81:FEL81"/>
    <mergeCell ref="FDS81:FDT81"/>
    <mergeCell ref="FDU81:FDV81"/>
    <mergeCell ref="FDW81:FDX81"/>
    <mergeCell ref="FDY81:FDZ81"/>
    <mergeCell ref="FEA81:FEB81"/>
    <mergeCell ref="FDI81:FDJ81"/>
    <mergeCell ref="FDK81:FDL81"/>
    <mergeCell ref="FDM81:FDN81"/>
    <mergeCell ref="FDO81:FDP81"/>
    <mergeCell ref="FDQ81:FDR81"/>
    <mergeCell ref="FCY81:FCZ81"/>
    <mergeCell ref="FDA81:FDB81"/>
    <mergeCell ref="FDC81:FDD81"/>
    <mergeCell ref="FDE81:FDF81"/>
    <mergeCell ref="FDG81:FDH81"/>
    <mergeCell ref="FCO81:FCP81"/>
    <mergeCell ref="FCQ81:FCR81"/>
    <mergeCell ref="FCS81:FCT81"/>
    <mergeCell ref="FCU81:FCV81"/>
    <mergeCell ref="FCW81:FCX81"/>
    <mergeCell ref="FCE81:FCF81"/>
    <mergeCell ref="FCG81:FCH81"/>
    <mergeCell ref="FCI81:FCJ81"/>
    <mergeCell ref="FCK81:FCL81"/>
    <mergeCell ref="FCM81:FCN81"/>
    <mergeCell ref="FBU81:FBV81"/>
    <mergeCell ref="FBW81:FBX81"/>
    <mergeCell ref="FBY81:FBZ81"/>
    <mergeCell ref="FCA81:FCB81"/>
    <mergeCell ref="FCC81:FCD81"/>
    <mergeCell ref="FBK81:FBL81"/>
    <mergeCell ref="FBM81:FBN81"/>
    <mergeCell ref="FBO81:FBP81"/>
    <mergeCell ref="FBQ81:FBR81"/>
    <mergeCell ref="FBS81:FBT81"/>
    <mergeCell ref="FBA81:FBB81"/>
    <mergeCell ref="FBC81:FBD81"/>
    <mergeCell ref="FBE81:FBF81"/>
    <mergeCell ref="FBG81:FBH81"/>
    <mergeCell ref="FBI81:FBJ81"/>
    <mergeCell ref="FAQ81:FAR81"/>
    <mergeCell ref="FAS81:FAT81"/>
    <mergeCell ref="FAU81:FAV81"/>
    <mergeCell ref="FAW81:FAX81"/>
    <mergeCell ref="FAY81:FAZ81"/>
    <mergeCell ref="FAG81:FAH81"/>
    <mergeCell ref="FAI81:FAJ81"/>
    <mergeCell ref="FAK81:FAL81"/>
    <mergeCell ref="FAM81:FAN81"/>
    <mergeCell ref="FAO81:FAP81"/>
    <mergeCell ref="EZW81:EZX81"/>
    <mergeCell ref="EZY81:EZZ81"/>
    <mergeCell ref="FAA81:FAB81"/>
    <mergeCell ref="FAC81:FAD81"/>
    <mergeCell ref="FAE81:FAF81"/>
    <mergeCell ref="EZM81:EZN81"/>
    <mergeCell ref="EZO81:EZP81"/>
    <mergeCell ref="EZQ81:EZR81"/>
    <mergeCell ref="EZS81:EZT81"/>
    <mergeCell ref="EZU81:EZV81"/>
    <mergeCell ref="EZC81:EZD81"/>
    <mergeCell ref="EZE81:EZF81"/>
    <mergeCell ref="EZG81:EZH81"/>
    <mergeCell ref="EZI81:EZJ81"/>
    <mergeCell ref="EZK81:EZL81"/>
    <mergeCell ref="EYS81:EYT81"/>
    <mergeCell ref="EYU81:EYV81"/>
    <mergeCell ref="EYW81:EYX81"/>
    <mergeCell ref="EYY81:EYZ81"/>
    <mergeCell ref="EZA81:EZB81"/>
    <mergeCell ref="EYI81:EYJ81"/>
    <mergeCell ref="EYK81:EYL81"/>
    <mergeCell ref="EYM81:EYN81"/>
    <mergeCell ref="EYO81:EYP81"/>
    <mergeCell ref="EYQ81:EYR81"/>
    <mergeCell ref="EXY81:EXZ81"/>
    <mergeCell ref="EYA81:EYB81"/>
    <mergeCell ref="EYC81:EYD81"/>
    <mergeCell ref="EYE81:EYF81"/>
    <mergeCell ref="EYG81:EYH81"/>
    <mergeCell ref="EXO81:EXP81"/>
    <mergeCell ref="EXQ81:EXR81"/>
    <mergeCell ref="EXS81:EXT81"/>
    <mergeCell ref="EXU81:EXV81"/>
    <mergeCell ref="EXW81:EXX81"/>
    <mergeCell ref="EXE81:EXF81"/>
    <mergeCell ref="EXG81:EXH81"/>
    <mergeCell ref="EXI81:EXJ81"/>
    <mergeCell ref="EXK81:EXL81"/>
    <mergeCell ref="EXM81:EXN81"/>
    <mergeCell ref="EWU81:EWV81"/>
    <mergeCell ref="EWW81:EWX81"/>
    <mergeCell ref="EWY81:EWZ81"/>
    <mergeCell ref="EXA81:EXB81"/>
    <mergeCell ref="EXC81:EXD81"/>
    <mergeCell ref="EWK81:EWL81"/>
    <mergeCell ref="EWM81:EWN81"/>
    <mergeCell ref="EWO81:EWP81"/>
    <mergeCell ref="EWQ81:EWR81"/>
    <mergeCell ref="EWS81:EWT81"/>
    <mergeCell ref="EWA81:EWB81"/>
    <mergeCell ref="EWC81:EWD81"/>
    <mergeCell ref="EWE81:EWF81"/>
    <mergeCell ref="EWG81:EWH81"/>
    <mergeCell ref="EWI81:EWJ81"/>
    <mergeCell ref="EVQ81:EVR81"/>
    <mergeCell ref="EVS81:EVT81"/>
    <mergeCell ref="EVU81:EVV81"/>
    <mergeCell ref="EVW81:EVX81"/>
    <mergeCell ref="EVY81:EVZ81"/>
    <mergeCell ref="EVG81:EVH81"/>
    <mergeCell ref="EVI81:EVJ81"/>
    <mergeCell ref="EVK81:EVL81"/>
    <mergeCell ref="EVM81:EVN81"/>
    <mergeCell ref="EVO81:EVP81"/>
    <mergeCell ref="EUW81:EUX81"/>
    <mergeCell ref="EUY81:EUZ81"/>
    <mergeCell ref="EVA81:EVB81"/>
    <mergeCell ref="EVC81:EVD81"/>
    <mergeCell ref="EVE81:EVF81"/>
    <mergeCell ref="EUM81:EUN81"/>
    <mergeCell ref="EUO81:EUP81"/>
    <mergeCell ref="EUQ81:EUR81"/>
    <mergeCell ref="EUS81:EUT81"/>
    <mergeCell ref="EUU81:EUV81"/>
    <mergeCell ref="EUC81:EUD81"/>
    <mergeCell ref="EUE81:EUF81"/>
    <mergeCell ref="EUG81:EUH81"/>
    <mergeCell ref="EUI81:EUJ81"/>
    <mergeCell ref="EUK81:EUL81"/>
    <mergeCell ref="ETS81:ETT81"/>
    <mergeCell ref="ETU81:ETV81"/>
    <mergeCell ref="ETW81:ETX81"/>
    <mergeCell ref="ETY81:ETZ81"/>
    <mergeCell ref="EUA81:EUB81"/>
    <mergeCell ref="ETI81:ETJ81"/>
    <mergeCell ref="ETK81:ETL81"/>
    <mergeCell ref="ETM81:ETN81"/>
    <mergeCell ref="ETO81:ETP81"/>
    <mergeCell ref="ETQ81:ETR81"/>
    <mergeCell ref="ESY81:ESZ81"/>
    <mergeCell ref="ETA81:ETB81"/>
    <mergeCell ref="ETC81:ETD81"/>
    <mergeCell ref="ETE81:ETF81"/>
    <mergeCell ref="ETG81:ETH81"/>
    <mergeCell ref="ESO81:ESP81"/>
    <mergeCell ref="ESQ81:ESR81"/>
    <mergeCell ref="ESS81:EST81"/>
    <mergeCell ref="ESU81:ESV81"/>
    <mergeCell ref="ESW81:ESX81"/>
    <mergeCell ref="ESE81:ESF81"/>
    <mergeCell ref="ESG81:ESH81"/>
    <mergeCell ref="ESI81:ESJ81"/>
    <mergeCell ref="ESK81:ESL81"/>
    <mergeCell ref="ESM81:ESN81"/>
    <mergeCell ref="ERU81:ERV81"/>
    <mergeCell ref="ERW81:ERX81"/>
    <mergeCell ref="ERY81:ERZ81"/>
    <mergeCell ref="ESA81:ESB81"/>
    <mergeCell ref="ESC81:ESD81"/>
    <mergeCell ref="ERK81:ERL81"/>
    <mergeCell ref="ERM81:ERN81"/>
    <mergeCell ref="ERO81:ERP81"/>
    <mergeCell ref="ERQ81:ERR81"/>
    <mergeCell ref="ERS81:ERT81"/>
    <mergeCell ref="ERA81:ERB81"/>
    <mergeCell ref="ERC81:ERD81"/>
    <mergeCell ref="ERE81:ERF81"/>
    <mergeCell ref="ERG81:ERH81"/>
    <mergeCell ref="ERI81:ERJ81"/>
    <mergeCell ref="EQQ81:EQR81"/>
    <mergeCell ref="EQS81:EQT81"/>
    <mergeCell ref="EQU81:EQV81"/>
    <mergeCell ref="EQW81:EQX81"/>
    <mergeCell ref="EQY81:EQZ81"/>
    <mergeCell ref="EQG81:EQH81"/>
    <mergeCell ref="EQI81:EQJ81"/>
    <mergeCell ref="EQK81:EQL81"/>
    <mergeCell ref="EQM81:EQN81"/>
    <mergeCell ref="EQO81:EQP81"/>
    <mergeCell ref="EPW81:EPX81"/>
    <mergeCell ref="EPY81:EPZ81"/>
    <mergeCell ref="EQA81:EQB81"/>
    <mergeCell ref="EQC81:EQD81"/>
    <mergeCell ref="EQE81:EQF81"/>
    <mergeCell ref="EPM81:EPN81"/>
    <mergeCell ref="EPO81:EPP81"/>
    <mergeCell ref="EPQ81:EPR81"/>
    <mergeCell ref="EPS81:EPT81"/>
    <mergeCell ref="EPU81:EPV81"/>
    <mergeCell ref="EPC81:EPD81"/>
    <mergeCell ref="EPE81:EPF81"/>
    <mergeCell ref="EPG81:EPH81"/>
    <mergeCell ref="EPI81:EPJ81"/>
    <mergeCell ref="EPK81:EPL81"/>
    <mergeCell ref="EOS81:EOT81"/>
    <mergeCell ref="EOU81:EOV81"/>
    <mergeCell ref="EOW81:EOX81"/>
    <mergeCell ref="EOY81:EOZ81"/>
    <mergeCell ref="EPA81:EPB81"/>
    <mergeCell ref="EOI81:EOJ81"/>
    <mergeCell ref="EOK81:EOL81"/>
    <mergeCell ref="EOM81:EON81"/>
    <mergeCell ref="EOO81:EOP81"/>
    <mergeCell ref="EOQ81:EOR81"/>
    <mergeCell ref="ENY81:ENZ81"/>
    <mergeCell ref="EOA81:EOB81"/>
    <mergeCell ref="EOC81:EOD81"/>
    <mergeCell ref="EOE81:EOF81"/>
    <mergeCell ref="EOG81:EOH81"/>
    <mergeCell ref="ENO81:ENP81"/>
    <mergeCell ref="ENQ81:ENR81"/>
    <mergeCell ref="ENS81:ENT81"/>
    <mergeCell ref="ENU81:ENV81"/>
    <mergeCell ref="ENW81:ENX81"/>
    <mergeCell ref="ENE81:ENF81"/>
    <mergeCell ref="ENG81:ENH81"/>
    <mergeCell ref="ENI81:ENJ81"/>
    <mergeCell ref="ENK81:ENL81"/>
    <mergeCell ref="ENM81:ENN81"/>
    <mergeCell ref="EMU81:EMV81"/>
    <mergeCell ref="EMW81:EMX81"/>
    <mergeCell ref="EMY81:EMZ81"/>
    <mergeCell ref="ENA81:ENB81"/>
    <mergeCell ref="ENC81:END81"/>
    <mergeCell ref="EMK81:EML81"/>
    <mergeCell ref="EMM81:EMN81"/>
    <mergeCell ref="EMO81:EMP81"/>
    <mergeCell ref="EMQ81:EMR81"/>
    <mergeCell ref="EMS81:EMT81"/>
    <mergeCell ref="EMA81:EMB81"/>
    <mergeCell ref="EMC81:EMD81"/>
    <mergeCell ref="EME81:EMF81"/>
    <mergeCell ref="EMG81:EMH81"/>
    <mergeCell ref="EMI81:EMJ81"/>
    <mergeCell ref="ELQ81:ELR81"/>
    <mergeCell ref="ELS81:ELT81"/>
    <mergeCell ref="ELU81:ELV81"/>
    <mergeCell ref="ELW81:ELX81"/>
    <mergeCell ref="ELY81:ELZ81"/>
    <mergeCell ref="ELG81:ELH81"/>
    <mergeCell ref="ELI81:ELJ81"/>
    <mergeCell ref="ELK81:ELL81"/>
    <mergeCell ref="ELM81:ELN81"/>
    <mergeCell ref="ELO81:ELP81"/>
    <mergeCell ref="EKW81:EKX81"/>
    <mergeCell ref="EKY81:EKZ81"/>
    <mergeCell ref="ELA81:ELB81"/>
    <mergeCell ref="ELC81:ELD81"/>
    <mergeCell ref="ELE81:ELF81"/>
    <mergeCell ref="EKM81:EKN81"/>
    <mergeCell ref="EKO81:EKP81"/>
    <mergeCell ref="EKQ81:EKR81"/>
    <mergeCell ref="EKS81:EKT81"/>
    <mergeCell ref="EKU81:EKV81"/>
    <mergeCell ref="EKC81:EKD81"/>
    <mergeCell ref="EKE81:EKF81"/>
    <mergeCell ref="EKG81:EKH81"/>
    <mergeCell ref="EKI81:EKJ81"/>
    <mergeCell ref="EKK81:EKL81"/>
    <mergeCell ref="EJS81:EJT81"/>
    <mergeCell ref="EJU81:EJV81"/>
    <mergeCell ref="EJW81:EJX81"/>
    <mergeCell ref="EJY81:EJZ81"/>
    <mergeCell ref="EKA81:EKB81"/>
    <mergeCell ref="EJI81:EJJ81"/>
    <mergeCell ref="EJK81:EJL81"/>
    <mergeCell ref="EJM81:EJN81"/>
    <mergeCell ref="EJO81:EJP81"/>
    <mergeCell ref="EJQ81:EJR81"/>
    <mergeCell ref="EIY81:EIZ81"/>
    <mergeCell ref="EJA81:EJB81"/>
    <mergeCell ref="EJC81:EJD81"/>
    <mergeCell ref="EJE81:EJF81"/>
    <mergeCell ref="EJG81:EJH81"/>
    <mergeCell ref="EIO81:EIP81"/>
    <mergeCell ref="EIQ81:EIR81"/>
    <mergeCell ref="EIS81:EIT81"/>
    <mergeCell ref="EIU81:EIV81"/>
    <mergeCell ref="EIW81:EIX81"/>
    <mergeCell ref="EIE81:EIF81"/>
    <mergeCell ref="EIG81:EIH81"/>
    <mergeCell ref="EII81:EIJ81"/>
    <mergeCell ref="EIK81:EIL81"/>
    <mergeCell ref="EIM81:EIN81"/>
    <mergeCell ref="EHU81:EHV81"/>
    <mergeCell ref="EHW81:EHX81"/>
    <mergeCell ref="EHY81:EHZ81"/>
    <mergeCell ref="EIA81:EIB81"/>
    <mergeCell ref="EIC81:EID81"/>
    <mergeCell ref="EHK81:EHL81"/>
    <mergeCell ref="EHM81:EHN81"/>
    <mergeCell ref="EHO81:EHP81"/>
    <mergeCell ref="EHQ81:EHR81"/>
    <mergeCell ref="EHS81:EHT81"/>
    <mergeCell ref="EHA81:EHB81"/>
    <mergeCell ref="EHC81:EHD81"/>
    <mergeCell ref="EHE81:EHF81"/>
    <mergeCell ref="EHG81:EHH81"/>
    <mergeCell ref="EHI81:EHJ81"/>
    <mergeCell ref="EGQ81:EGR81"/>
    <mergeCell ref="EGS81:EGT81"/>
    <mergeCell ref="EGU81:EGV81"/>
    <mergeCell ref="EGW81:EGX81"/>
    <mergeCell ref="EGY81:EGZ81"/>
    <mergeCell ref="EGG81:EGH81"/>
    <mergeCell ref="EGI81:EGJ81"/>
    <mergeCell ref="EGK81:EGL81"/>
    <mergeCell ref="EGM81:EGN81"/>
    <mergeCell ref="EGO81:EGP81"/>
    <mergeCell ref="EFW81:EFX81"/>
    <mergeCell ref="EFY81:EFZ81"/>
    <mergeCell ref="EGA81:EGB81"/>
    <mergeCell ref="EGC81:EGD81"/>
    <mergeCell ref="EGE81:EGF81"/>
    <mergeCell ref="EFM81:EFN81"/>
    <mergeCell ref="EFO81:EFP81"/>
    <mergeCell ref="EFQ81:EFR81"/>
    <mergeCell ref="EFS81:EFT81"/>
    <mergeCell ref="EFU81:EFV81"/>
    <mergeCell ref="EFC81:EFD81"/>
    <mergeCell ref="EFE81:EFF81"/>
    <mergeCell ref="EFG81:EFH81"/>
    <mergeCell ref="EFI81:EFJ81"/>
    <mergeCell ref="EFK81:EFL81"/>
    <mergeCell ref="EES81:EET81"/>
    <mergeCell ref="EEU81:EEV81"/>
    <mergeCell ref="EEW81:EEX81"/>
    <mergeCell ref="EEY81:EEZ81"/>
    <mergeCell ref="EFA81:EFB81"/>
    <mergeCell ref="EEI81:EEJ81"/>
    <mergeCell ref="EEK81:EEL81"/>
    <mergeCell ref="EEM81:EEN81"/>
    <mergeCell ref="EEO81:EEP81"/>
    <mergeCell ref="EEQ81:EER81"/>
    <mergeCell ref="EDY81:EDZ81"/>
    <mergeCell ref="EEA81:EEB81"/>
    <mergeCell ref="EEC81:EED81"/>
    <mergeCell ref="EEE81:EEF81"/>
    <mergeCell ref="EEG81:EEH81"/>
    <mergeCell ref="EDO81:EDP81"/>
    <mergeCell ref="EDQ81:EDR81"/>
    <mergeCell ref="EDS81:EDT81"/>
    <mergeCell ref="EDU81:EDV81"/>
    <mergeCell ref="EDW81:EDX81"/>
    <mergeCell ref="EDE81:EDF81"/>
    <mergeCell ref="EDG81:EDH81"/>
    <mergeCell ref="EDI81:EDJ81"/>
    <mergeCell ref="EDK81:EDL81"/>
    <mergeCell ref="EDM81:EDN81"/>
    <mergeCell ref="ECU81:ECV81"/>
    <mergeCell ref="ECW81:ECX81"/>
    <mergeCell ref="ECY81:ECZ81"/>
    <mergeCell ref="EDA81:EDB81"/>
    <mergeCell ref="EDC81:EDD81"/>
    <mergeCell ref="ECK81:ECL81"/>
    <mergeCell ref="ECM81:ECN81"/>
    <mergeCell ref="ECO81:ECP81"/>
    <mergeCell ref="ECQ81:ECR81"/>
    <mergeCell ref="ECS81:ECT81"/>
    <mergeCell ref="ECA81:ECB81"/>
    <mergeCell ref="ECC81:ECD81"/>
    <mergeCell ref="ECE81:ECF81"/>
    <mergeCell ref="ECG81:ECH81"/>
    <mergeCell ref="ECI81:ECJ81"/>
    <mergeCell ref="EBQ81:EBR81"/>
    <mergeCell ref="EBS81:EBT81"/>
    <mergeCell ref="EBU81:EBV81"/>
    <mergeCell ref="EBW81:EBX81"/>
    <mergeCell ref="EBY81:EBZ81"/>
    <mergeCell ref="EBG81:EBH81"/>
    <mergeCell ref="EBI81:EBJ81"/>
    <mergeCell ref="EBK81:EBL81"/>
    <mergeCell ref="EBM81:EBN81"/>
    <mergeCell ref="EBO81:EBP81"/>
    <mergeCell ref="EAW81:EAX81"/>
    <mergeCell ref="EAY81:EAZ81"/>
    <mergeCell ref="EBA81:EBB81"/>
    <mergeCell ref="EBC81:EBD81"/>
    <mergeCell ref="EBE81:EBF81"/>
    <mergeCell ref="EAM81:EAN81"/>
    <mergeCell ref="EAO81:EAP81"/>
    <mergeCell ref="EAQ81:EAR81"/>
    <mergeCell ref="EAS81:EAT81"/>
    <mergeCell ref="EAU81:EAV81"/>
    <mergeCell ref="EAC81:EAD81"/>
    <mergeCell ref="EAE81:EAF81"/>
    <mergeCell ref="EAG81:EAH81"/>
    <mergeCell ref="EAI81:EAJ81"/>
    <mergeCell ref="EAK81:EAL81"/>
    <mergeCell ref="DZS81:DZT81"/>
    <mergeCell ref="DZU81:DZV81"/>
    <mergeCell ref="DZW81:DZX81"/>
    <mergeCell ref="DZY81:DZZ81"/>
    <mergeCell ref="EAA81:EAB81"/>
    <mergeCell ref="DZI81:DZJ81"/>
    <mergeCell ref="DZK81:DZL81"/>
    <mergeCell ref="DZM81:DZN81"/>
    <mergeCell ref="DZO81:DZP81"/>
    <mergeCell ref="DZQ81:DZR81"/>
    <mergeCell ref="DYY81:DYZ81"/>
    <mergeCell ref="DZA81:DZB81"/>
    <mergeCell ref="DZC81:DZD81"/>
    <mergeCell ref="DZE81:DZF81"/>
    <mergeCell ref="DZG81:DZH81"/>
    <mergeCell ref="DYO81:DYP81"/>
    <mergeCell ref="DYQ81:DYR81"/>
    <mergeCell ref="DYS81:DYT81"/>
    <mergeCell ref="DYU81:DYV81"/>
    <mergeCell ref="DYW81:DYX81"/>
    <mergeCell ref="DYE81:DYF81"/>
    <mergeCell ref="DYG81:DYH81"/>
    <mergeCell ref="DYI81:DYJ81"/>
    <mergeCell ref="DYK81:DYL81"/>
    <mergeCell ref="DYM81:DYN81"/>
    <mergeCell ref="DXU81:DXV81"/>
    <mergeCell ref="DXW81:DXX81"/>
    <mergeCell ref="DXY81:DXZ81"/>
    <mergeCell ref="DYA81:DYB81"/>
    <mergeCell ref="DYC81:DYD81"/>
    <mergeCell ref="DXK81:DXL81"/>
    <mergeCell ref="DXM81:DXN81"/>
    <mergeCell ref="DXO81:DXP81"/>
    <mergeCell ref="DXQ81:DXR81"/>
    <mergeCell ref="DXS81:DXT81"/>
    <mergeCell ref="DXA81:DXB81"/>
    <mergeCell ref="DXC81:DXD81"/>
    <mergeCell ref="DXE81:DXF81"/>
    <mergeCell ref="DXG81:DXH81"/>
    <mergeCell ref="DXI81:DXJ81"/>
    <mergeCell ref="DWQ81:DWR81"/>
    <mergeCell ref="DWS81:DWT81"/>
    <mergeCell ref="DWU81:DWV81"/>
    <mergeCell ref="DWW81:DWX81"/>
    <mergeCell ref="DWY81:DWZ81"/>
    <mergeCell ref="DWG81:DWH81"/>
    <mergeCell ref="DWI81:DWJ81"/>
    <mergeCell ref="DWK81:DWL81"/>
    <mergeCell ref="DWM81:DWN81"/>
    <mergeCell ref="DWO81:DWP81"/>
    <mergeCell ref="DVW81:DVX81"/>
    <mergeCell ref="DVY81:DVZ81"/>
    <mergeCell ref="DWA81:DWB81"/>
    <mergeCell ref="DWC81:DWD81"/>
    <mergeCell ref="DWE81:DWF81"/>
    <mergeCell ref="DVM81:DVN81"/>
    <mergeCell ref="DVO81:DVP81"/>
    <mergeCell ref="DVQ81:DVR81"/>
    <mergeCell ref="DVS81:DVT81"/>
    <mergeCell ref="DVU81:DVV81"/>
    <mergeCell ref="DVC81:DVD81"/>
    <mergeCell ref="DVE81:DVF81"/>
    <mergeCell ref="DVG81:DVH81"/>
    <mergeCell ref="DVI81:DVJ81"/>
    <mergeCell ref="DVK81:DVL81"/>
    <mergeCell ref="DUS81:DUT81"/>
    <mergeCell ref="DUU81:DUV81"/>
    <mergeCell ref="DUW81:DUX81"/>
    <mergeCell ref="DUY81:DUZ81"/>
    <mergeCell ref="DVA81:DVB81"/>
    <mergeCell ref="DUI81:DUJ81"/>
    <mergeCell ref="DUK81:DUL81"/>
    <mergeCell ref="DUM81:DUN81"/>
    <mergeCell ref="DUO81:DUP81"/>
    <mergeCell ref="DUQ81:DUR81"/>
    <mergeCell ref="DTY81:DTZ81"/>
    <mergeCell ref="DUA81:DUB81"/>
    <mergeCell ref="DUC81:DUD81"/>
    <mergeCell ref="DUE81:DUF81"/>
    <mergeCell ref="DUG81:DUH81"/>
    <mergeCell ref="DTO81:DTP81"/>
    <mergeCell ref="DTQ81:DTR81"/>
    <mergeCell ref="DTS81:DTT81"/>
    <mergeCell ref="DTU81:DTV81"/>
    <mergeCell ref="DTW81:DTX81"/>
    <mergeCell ref="DTE81:DTF81"/>
    <mergeCell ref="DTG81:DTH81"/>
    <mergeCell ref="DTI81:DTJ81"/>
    <mergeCell ref="DTK81:DTL81"/>
    <mergeCell ref="DTM81:DTN81"/>
    <mergeCell ref="DSU81:DSV81"/>
    <mergeCell ref="DSW81:DSX81"/>
    <mergeCell ref="DSY81:DSZ81"/>
    <mergeCell ref="DTA81:DTB81"/>
    <mergeCell ref="DTC81:DTD81"/>
    <mergeCell ref="DSK81:DSL81"/>
    <mergeCell ref="DSM81:DSN81"/>
    <mergeCell ref="DSO81:DSP81"/>
    <mergeCell ref="DSQ81:DSR81"/>
    <mergeCell ref="DSS81:DST81"/>
    <mergeCell ref="DSA81:DSB81"/>
    <mergeCell ref="DSC81:DSD81"/>
    <mergeCell ref="DSE81:DSF81"/>
    <mergeCell ref="DSG81:DSH81"/>
    <mergeCell ref="DSI81:DSJ81"/>
    <mergeCell ref="DRQ81:DRR81"/>
    <mergeCell ref="DRS81:DRT81"/>
    <mergeCell ref="DRU81:DRV81"/>
    <mergeCell ref="DRW81:DRX81"/>
    <mergeCell ref="DRY81:DRZ81"/>
    <mergeCell ref="DRG81:DRH81"/>
    <mergeCell ref="DRI81:DRJ81"/>
    <mergeCell ref="DRK81:DRL81"/>
    <mergeCell ref="DRM81:DRN81"/>
    <mergeCell ref="DRO81:DRP81"/>
    <mergeCell ref="DQW81:DQX81"/>
    <mergeCell ref="DQY81:DQZ81"/>
    <mergeCell ref="DRA81:DRB81"/>
    <mergeCell ref="DRC81:DRD81"/>
    <mergeCell ref="DRE81:DRF81"/>
    <mergeCell ref="DQM81:DQN81"/>
    <mergeCell ref="DQO81:DQP81"/>
    <mergeCell ref="DQQ81:DQR81"/>
    <mergeCell ref="DQS81:DQT81"/>
    <mergeCell ref="DQU81:DQV81"/>
    <mergeCell ref="DQC81:DQD81"/>
    <mergeCell ref="DQE81:DQF81"/>
    <mergeCell ref="DQG81:DQH81"/>
    <mergeCell ref="DQI81:DQJ81"/>
    <mergeCell ref="DQK81:DQL81"/>
    <mergeCell ref="DPS81:DPT81"/>
    <mergeCell ref="DPU81:DPV81"/>
    <mergeCell ref="DPW81:DPX81"/>
    <mergeCell ref="DPY81:DPZ81"/>
    <mergeCell ref="DQA81:DQB81"/>
    <mergeCell ref="DPI81:DPJ81"/>
    <mergeCell ref="DPK81:DPL81"/>
    <mergeCell ref="DPM81:DPN81"/>
    <mergeCell ref="DPO81:DPP81"/>
    <mergeCell ref="DPQ81:DPR81"/>
    <mergeCell ref="DOY81:DOZ81"/>
    <mergeCell ref="DPA81:DPB81"/>
    <mergeCell ref="DPC81:DPD81"/>
    <mergeCell ref="DPE81:DPF81"/>
    <mergeCell ref="DPG81:DPH81"/>
    <mergeCell ref="DOO81:DOP81"/>
    <mergeCell ref="DOQ81:DOR81"/>
    <mergeCell ref="DOS81:DOT81"/>
    <mergeCell ref="DOU81:DOV81"/>
    <mergeCell ref="DOW81:DOX81"/>
    <mergeCell ref="DOE81:DOF81"/>
    <mergeCell ref="DOG81:DOH81"/>
    <mergeCell ref="DOI81:DOJ81"/>
    <mergeCell ref="DOK81:DOL81"/>
    <mergeCell ref="DOM81:DON81"/>
    <mergeCell ref="DNU81:DNV81"/>
    <mergeCell ref="DNW81:DNX81"/>
    <mergeCell ref="DNY81:DNZ81"/>
    <mergeCell ref="DOA81:DOB81"/>
    <mergeCell ref="DOC81:DOD81"/>
    <mergeCell ref="DNK81:DNL81"/>
    <mergeCell ref="DNM81:DNN81"/>
    <mergeCell ref="DNO81:DNP81"/>
    <mergeCell ref="DNQ81:DNR81"/>
    <mergeCell ref="DNS81:DNT81"/>
    <mergeCell ref="DNA81:DNB81"/>
    <mergeCell ref="DNC81:DND81"/>
    <mergeCell ref="DNE81:DNF81"/>
    <mergeCell ref="DNG81:DNH81"/>
    <mergeCell ref="DNI81:DNJ81"/>
    <mergeCell ref="DMQ81:DMR81"/>
    <mergeCell ref="DMS81:DMT81"/>
    <mergeCell ref="DMU81:DMV81"/>
    <mergeCell ref="DMW81:DMX81"/>
    <mergeCell ref="DMY81:DMZ81"/>
    <mergeCell ref="DMG81:DMH81"/>
    <mergeCell ref="DMI81:DMJ81"/>
    <mergeCell ref="DMK81:DML81"/>
    <mergeCell ref="DMM81:DMN81"/>
    <mergeCell ref="DMO81:DMP81"/>
    <mergeCell ref="DLW81:DLX81"/>
    <mergeCell ref="DLY81:DLZ81"/>
    <mergeCell ref="DMA81:DMB81"/>
    <mergeCell ref="DMC81:DMD81"/>
    <mergeCell ref="DME81:DMF81"/>
    <mergeCell ref="DLM81:DLN81"/>
    <mergeCell ref="DLO81:DLP81"/>
    <mergeCell ref="DLQ81:DLR81"/>
    <mergeCell ref="DLS81:DLT81"/>
    <mergeCell ref="DLU81:DLV81"/>
    <mergeCell ref="DLC81:DLD81"/>
    <mergeCell ref="DLE81:DLF81"/>
    <mergeCell ref="DLG81:DLH81"/>
    <mergeCell ref="DLI81:DLJ81"/>
    <mergeCell ref="DLK81:DLL81"/>
    <mergeCell ref="DKS81:DKT81"/>
    <mergeCell ref="DKU81:DKV81"/>
    <mergeCell ref="DKW81:DKX81"/>
    <mergeCell ref="DKY81:DKZ81"/>
    <mergeCell ref="DLA81:DLB81"/>
    <mergeCell ref="DKI81:DKJ81"/>
    <mergeCell ref="DKK81:DKL81"/>
    <mergeCell ref="DKM81:DKN81"/>
    <mergeCell ref="DKO81:DKP81"/>
    <mergeCell ref="DKQ81:DKR81"/>
    <mergeCell ref="DJY81:DJZ81"/>
    <mergeCell ref="DKA81:DKB81"/>
    <mergeCell ref="DKC81:DKD81"/>
    <mergeCell ref="DKE81:DKF81"/>
    <mergeCell ref="DKG81:DKH81"/>
    <mergeCell ref="DJO81:DJP81"/>
    <mergeCell ref="DJQ81:DJR81"/>
    <mergeCell ref="DJS81:DJT81"/>
    <mergeCell ref="DJU81:DJV81"/>
    <mergeCell ref="DJW81:DJX81"/>
    <mergeCell ref="DJE81:DJF81"/>
    <mergeCell ref="DJG81:DJH81"/>
    <mergeCell ref="DJI81:DJJ81"/>
    <mergeCell ref="DJK81:DJL81"/>
    <mergeCell ref="DJM81:DJN81"/>
    <mergeCell ref="DIU81:DIV81"/>
    <mergeCell ref="DIW81:DIX81"/>
    <mergeCell ref="DIY81:DIZ81"/>
    <mergeCell ref="DJA81:DJB81"/>
    <mergeCell ref="DJC81:DJD81"/>
    <mergeCell ref="DIK81:DIL81"/>
    <mergeCell ref="DIM81:DIN81"/>
    <mergeCell ref="DIO81:DIP81"/>
    <mergeCell ref="DIQ81:DIR81"/>
    <mergeCell ref="DIS81:DIT81"/>
    <mergeCell ref="DIA81:DIB81"/>
    <mergeCell ref="DIC81:DID81"/>
    <mergeCell ref="DIE81:DIF81"/>
    <mergeCell ref="DIG81:DIH81"/>
    <mergeCell ref="DII81:DIJ81"/>
    <mergeCell ref="DHQ81:DHR81"/>
    <mergeCell ref="DHS81:DHT81"/>
    <mergeCell ref="DHU81:DHV81"/>
    <mergeCell ref="DHW81:DHX81"/>
    <mergeCell ref="DHY81:DHZ81"/>
    <mergeCell ref="DHG81:DHH81"/>
    <mergeCell ref="DHI81:DHJ81"/>
    <mergeCell ref="DHK81:DHL81"/>
    <mergeCell ref="DHM81:DHN81"/>
    <mergeCell ref="DHO81:DHP81"/>
    <mergeCell ref="DGW81:DGX81"/>
    <mergeCell ref="DGY81:DGZ81"/>
    <mergeCell ref="DHA81:DHB81"/>
    <mergeCell ref="DHC81:DHD81"/>
    <mergeCell ref="DHE81:DHF81"/>
    <mergeCell ref="DGM81:DGN81"/>
    <mergeCell ref="DGO81:DGP81"/>
    <mergeCell ref="DGQ81:DGR81"/>
    <mergeCell ref="DGS81:DGT81"/>
    <mergeCell ref="DGU81:DGV81"/>
    <mergeCell ref="DGC81:DGD81"/>
    <mergeCell ref="DGE81:DGF81"/>
    <mergeCell ref="DGG81:DGH81"/>
    <mergeCell ref="DGI81:DGJ81"/>
    <mergeCell ref="DGK81:DGL81"/>
    <mergeCell ref="DFS81:DFT81"/>
    <mergeCell ref="DFU81:DFV81"/>
    <mergeCell ref="DFW81:DFX81"/>
    <mergeCell ref="DFY81:DFZ81"/>
    <mergeCell ref="DGA81:DGB81"/>
    <mergeCell ref="DFI81:DFJ81"/>
    <mergeCell ref="DFK81:DFL81"/>
    <mergeCell ref="DFM81:DFN81"/>
    <mergeCell ref="DFO81:DFP81"/>
    <mergeCell ref="DFQ81:DFR81"/>
    <mergeCell ref="DEY81:DEZ81"/>
    <mergeCell ref="DFA81:DFB81"/>
    <mergeCell ref="DFC81:DFD81"/>
    <mergeCell ref="DFE81:DFF81"/>
    <mergeCell ref="DFG81:DFH81"/>
    <mergeCell ref="DEO81:DEP81"/>
    <mergeCell ref="DEQ81:DER81"/>
    <mergeCell ref="DES81:DET81"/>
    <mergeCell ref="DEU81:DEV81"/>
    <mergeCell ref="DEW81:DEX81"/>
    <mergeCell ref="DEE81:DEF81"/>
    <mergeCell ref="DEG81:DEH81"/>
    <mergeCell ref="DEI81:DEJ81"/>
    <mergeCell ref="DEK81:DEL81"/>
    <mergeCell ref="DEM81:DEN81"/>
    <mergeCell ref="DDU81:DDV81"/>
    <mergeCell ref="DDW81:DDX81"/>
    <mergeCell ref="DDY81:DDZ81"/>
    <mergeCell ref="DEA81:DEB81"/>
    <mergeCell ref="DEC81:DED81"/>
    <mergeCell ref="DDK81:DDL81"/>
    <mergeCell ref="DDM81:DDN81"/>
    <mergeCell ref="DDO81:DDP81"/>
    <mergeCell ref="DDQ81:DDR81"/>
    <mergeCell ref="DDS81:DDT81"/>
    <mergeCell ref="DDA81:DDB81"/>
    <mergeCell ref="DDC81:DDD81"/>
    <mergeCell ref="DDE81:DDF81"/>
    <mergeCell ref="DDG81:DDH81"/>
    <mergeCell ref="DDI81:DDJ81"/>
    <mergeCell ref="DCQ81:DCR81"/>
    <mergeCell ref="DCS81:DCT81"/>
    <mergeCell ref="DCU81:DCV81"/>
    <mergeCell ref="DCW81:DCX81"/>
    <mergeCell ref="DCY81:DCZ81"/>
    <mergeCell ref="DCG81:DCH81"/>
    <mergeCell ref="DCI81:DCJ81"/>
    <mergeCell ref="DCK81:DCL81"/>
    <mergeCell ref="DCM81:DCN81"/>
    <mergeCell ref="DCO81:DCP81"/>
    <mergeCell ref="DBW81:DBX81"/>
    <mergeCell ref="DBY81:DBZ81"/>
    <mergeCell ref="DCA81:DCB81"/>
    <mergeCell ref="DCC81:DCD81"/>
    <mergeCell ref="DCE81:DCF81"/>
    <mergeCell ref="DBM81:DBN81"/>
    <mergeCell ref="DBO81:DBP81"/>
    <mergeCell ref="DBQ81:DBR81"/>
    <mergeCell ref="DBS81:DBT81"/>
    <mergeCell ref="DBU81:DBV81"/>
    <mergeCell ref="DBC81:DBD81"/>
    <mergeCell ref="DBE81:DBF81"/>
    <mergeCell ref="DBG81:DBH81"/>
    <mergeCell ref="DBI81:DBJ81"/>
    <mergeCell ref="DBK81:DBL81"/>
    <mergeCell ref="DAS81:DAT81"/>
    <mergeCell ref="DAU81:DAV81"/>
    <mergeCell ref="DAW81:DAX81"/>
    <mergeCell ref="DAY81:DAZ81"/>
    <mergeCell ref="DBA81:DBB81"/>
    <mergeCell ref="DAI81:DAJ81"/>
    <mergeCell ref="DAK81:DAL81"/>
    <mergeCell ref="DAM81:DAN81"/>
    <mergeCell ref="DAO81:DAP81"/>
    <mergeCell ref="DAQ81:DAR81"/>
    <mergeCell ref="CZY81:CZZ81"/>
    <mergeCell ref="DAA81:DAB81"/>
    <mergeCell ref="DAC81:DAD81"/>
    <mergeCell ref="DAE81:DAF81"/>
    <mergeCell ref="DAG81:DAH81"/>
    <mergeCell ref="CZO81:CZP81"/>
    <mergeCell ref="CZQ81:CZR81"/>
    <mergeCell ref="CZS81:CZT81"/>
    <mergeCell ref="CZU81:CZV81"/>
    <mergeCell ref="CZW81:CZX81"/>
    <mergeCell ref="CZE81:CZF81"/>
    <mergeCell ref="CZG81:CZH81"/>
    <mergeCell ref="CZI81:CZJ81"/>
    <mergeCell ref="CZK81:CZL81"/>
    <mergeCell ref="CZM81:CZN81"/>
    <mergeCell ref="CYU81:CYV81"/>
    <mergeCell ref="CYW81:CYX81"/>
    <mergeCell ref="CYY81:CYZ81"/>
    <mergeCell ref="CZA81:CZB81"/>
    <mergeCell ref="CZC81:CZD81"/>
    <mergeCell ref="CYK81:CYL81"/>
    <mergeCell ref="CYM81:CYN81"/>
    <mergeCell ref="CYO81:CYP81"/>
    <mergeCell ref="CYQ81:CYR81"/>
    <mergeCell ref="CYS81:CYT81"/>
    <mergeCell ref="CYA81:CYB81"/>
    <mergeCell ref="CYC81:CYD81"/>
    <mergeCell ref="CYE81:CYF81"/>
    <mergeCell ref="CYG81:CYH81"/>
    <mergeCell ref="CYI81:CYJ81"/>
    <mergeCell ref="CXQ81:CXR81"/>
    <mergeCell ref="CXS81:CXT81"/>
    <mergeCell ref="CXU81:CXV81"/>
    <mergeCell ref="CXW81:CXX81"/>
    <mergeCell ref="CXY81:CXZ81"/>
    <mergeCell ref="CXG81:CXH81"/>
    <mergeCell ref="CXI81:CXJ81"/>
    <mergeCell ref="CXK81:CXL81"/>
    <mergeCell ref="CXM81:CXN81"/>
    <mergeCell ref="CXO81:CXP81"/>
    <mergeCell ref="CWW81:CWX81"/>
    <mergeCell ref="CWY81:CWZ81"/>
    <mergeCell ref="CXA81:CXB81"/>
    <mergeCell ref="CXC81:CXD81"/>
    <mergeCell ref="CXE81:CXF81"/>
    <mergeCell ref="CWM81:CWN81"/>
    <mergeCell ref="CWO81:CWP81"/>
    <mergeCell ref="CWQ81:CWR81"/>
    <mergeCell ref="CWS81:CWT81"/>
    <mergeCell ref="CWU81:CWV81"/>
    <mergeCell ref="CWC81:CWD81"/>
    <mergeCell ref="CWE81:CWF81"/>
    <mergeCell ref="CWG81:CWH81"/>
    <mergeCell ref="CWI81:CWJ81"/>
    <mergeCell ref="CWK81:CWL81"/>
    <mergeCell ref="CVS81:CVT81"/>
    <mergeCell ref="CVU81:CVV81"/>
    <mergeCell ref="CVW81:CVX81"/>
    <mergeCell ref="CVY81:CVZ81"/>
    <mergeCell ref="CWA81:CWB81"/>
    <mergeCell ref="CVI81:CVJ81"/>
    <mergeCell ref="CVK81:CVL81"/>
    <mergeCell ref="CVM81:CVN81"/>
    <mergeCell ref="CVO81:CVP81"/>
    <mergeCell ref="CVQ81:CVR81"/>
    <mergeCell ref="CUY81:CUZ81"/>
    <mergeCell ref="CVA81:CVB81"/>
    <mergeCell ref="CVC81:CVD81"/>
    <mergeCell ref="CVE81:CVF81"/>
    <mergeCell ref="CVG81:CVH81"/>
    <mergeCell ref="CUO81:CUP81"/>
    <mergeCell ref="CUQ81:CUR81"/>
    <mergeCell ref="CUS81:CUT81"/>
    <mergeCell ref="CUU81:CUV81"/>
    <mergeCell ref="CUW81:CUX81"/>
    <mergeCell ref="CUE81:CUF81"/>
    <mergeCell ref="CUG81:CUH81"/>
    <mergeCell ref="CUI81:CUJ81"/>
    <mergeCell ref="CUK81:CUL81"/>
    <mergeCell ref="CUM81:CUN81"/>
    <mergeCell ref="CTU81:CTV81"/>
    <mergeCell ref="CTW81:CTX81"/>
    <mergeCell ref="CTY81:CTZ81"/>
    <mergeCell ref="CUA81:CUB81"/>
    <mergeCell ref="CUC81:CUD81"/>
    <mergeCell ref="CTK81:CTL81"/>
    <mergeCell ref="CTM81:CTN81"/>
    <mergeCell ref="CTO81:CTP81"/>
    <mergeCell ref="CTQ81:CTR81"/>
    <mergeCell ref="CTS81:CTT81"/>
    <mergeCell ref="CTA81:CTB81"/>
    <mergeCell ref="CTC81:CTD81"/>
    <mergeCell ref="CTE81:CTF81"/>
    <mergeCell ref="CTG81:CTH81"/>
    <mergeCell ref="CTI81:CTJ81"/>
    <mergeCell ref="CSQ81:CSR81"/>
    <mergeCell ref="CSS81:CST81"/>
    <mergeCell ref="CSU81:CSV81"/>
    <mergeCell ref="CSW81:CSX81"/>
    <mergeCell ref="CSY81:CSZ81"/>
    <mergeCell ref="CSG81:CSH81"/>
    <mergeCell ref="CSI81:CSJ81"/>
    <mergeCell ref="CSK81:CSL81"/>
    <mergeCell ref="CSM81:CSN81"/>
    <mergeCell ref="CSO81:CSP81"/>
    <mergeCell ref="CRW81:CRX81"/>
    <mergeCell ref="CRY81:CRZ81"/>
    <mergeCell ref="CSA81:CSB81"/>
    <mergeCell ref="CSC81:CSD81"/>
    <mergeCell ref="CSE81:CSF81"/>
    <mergeCell ref="CRM81:CRN81"/>
    <mergeCell ref="CRO81:CRP81"/>
    <mergeCell ref="CRQ81:CRR81"/>
    <mergeCell ref="CRS81:CRT81"/>
    <mergeCell ref="CRU81:CRV81"/>
    <mergeCell ref="CRC81:CRD81"/>
    <mergeCell ref="CRE81:CRF81"/>
    <mergeCell ref="CRG81:CRH81"/>
    <mergeCell ref="CRI81:CRJ81"/>
    <mergeCell ref="CRK81:CRL81"/>
    <mergeCell ref="CQS81:CQT81"/>
    <mergeCell ref="CQU81:CQV81"/>
    <mergeCell ref="CQW81:CQX81"/>
    <mergeCell ref="CQY81:CQZ81"/>
    <mergeCell ref="CRA81:CRB81"/>
    <mergeCell ref="CQI81:CQJ81"/>
    <mergeCell ref="CQK81:CQL81"/>
    <mergeCell ref="CQM81:CQN81"/>
    <mergeCell ref="CQO81:CQP81"/>
    <mergeCell ref="CQQ81:CQR81"/>
    <mergeCell ref="CPY81:CPZ81"/>
    <mergeCell ref="CQA81:CQB81"/>
    <mergeCell ref="CQC81:CQD81"/>
    <mergeCell ref="CQE81:CQF81"/>
    <mergeCell ref="CQG81:CQH81"/>
    <mergeCell ref="CPO81:CPP81"/>
    <mergeCell ref="CPQ81:CPR81"/>
    <mergeCell ref="CPS81:CPT81"/>
    <mergeCell ref="CPU81:CPV81"/>
    <mergeCell ref="CPW81:CPX81"/>
    <mergeCell ref="CPE81:CPF81"/>
    <mergeCell ref="CPG81:CPH81"/>
    <mergeCell ref="CPI81:CPJ81"/>
    <mergeCell ref="CPK81:CPL81"/>
    <mergeCell ref="CPM81:CPN81"/>
    <mergeCell ref="COU81:COV81"/>
    <mergeCell ref="COW81:COX81"/>
    <mergeCell ref="COY81:COZ81"/>
    <mergeCell ref="CPA81:CPB81"/>
    <mergeCell ref="CPC81:CPD81"/>
    <mergeCell ref="COK81:COL81"/>
    <mergeCell ref="COM81:CON81"/>
    <mergeCell ref="COO81:COP81"/>
    <mergeCell ref="COQ81:COR81"/>
    <mergeCell ref="COS81:COT81"/>
    <mergeCell ref="COA81:COB81"/>
    <mergeCell ref="COC81:COD81"/>
    <mergeCell ref="COE81:COF81"/>
    <mergeCell ref="COG81:COH81"/>
    <mergeCell ref="COI81:COJ81"/>
    <mergeCell ref="CNQ81:CNR81"/>
    <mergeCell ref="CNS81:CNT81"/>
    <mergeCell ref="CNU81:CNV81"/>
    <mergeCell ref="CNW81:CNX81"/>
    <mergeCell ref="CNY81:CNZ81"/>
    <mergeCell ref="CNG81:CNH81"/>
    <mergeCell ref="CNI81:CNJ81"/>
    <mergeCell ref="CNK81:CNL81"/>
    <mergeCell ref="CNM81:CNN81"/>
    <mergeCell ref="CNO81:CNP81"/>
    <mergeCell ref="CMW81:CMX81"/>
    <mergeCell ref="CMY81:CMZ81"/>
    <mergeCell ref="CNA81:CNB81"/>
    <mergeCell ref="CNC81:CND81"/>
    <mergeCell ref="CNE81:CNF81"/>
    <mergeCell ref="CMM81:CMN81"/>
    <mergeCell ref="CMO81:CMP81"/>
    <mergeCell ref="CMQ81:CMR81"/>
    <mergeCell ref="CMS81:CMT81"/>
    <mergeCell ref="CMU81:CMV81"/>
    <mergeCell ref="CMC81:CMD81"/>
    <mergeCell ref="CME81:CMF81"/>
    <mergeCell ref="CMG81:CMH81"/>
    <mergeCell ref="CMI81:CMJ81"/>
    <mergeCell ref="CMK81:CML81"/>
    <mergeCell ref="CLS81:CLT81"/>
    <mergeCell ref="CLU81:CLV81"/>
    <mergeCell ref="CLW81:CLX81"/>
    <mergeCell ref="CLY81:CLZ81"/>
    <mergeCell ref="CMA81:CMB81"/>
    <mergeCell ref="CLI81:CLJ81"/>
    <mergeCell ref="CLK81:CLL81"/>
    <mergeCell ref="CLM81:CLN81"/>
    <mergeCell ref="CLO81:CLP81"/>
    <mergeCell ref="CLQ81:CLR81"/>
    <mergeCell ref="CKY81:CKZ81"/>
    <mergeCell ref="CLA81:CLB81"/>
    <mergeCell ref="CLC81:CLD81"/>
    <mergeCell ref="CLE81:CLF81"/>
    <mergeCell ref="CLG81:CLH81"/>
    <mergeCell ref="CKO81:CKP81"/>
    <mergeCell ref="CKQ81:CKR81"/>
    <mergeCell ref="CKS81:CKT81"/>
    <mergeCell ref="CKU81:CKV81"/>
    <mergeCell ref="CKW81:CKX81"/>
    <mergeCell ref="CKE81:CKF81"/>
    <mergeCell ref="CKG81:CKH81"/>
    <mergeCell ref="CKI81:CKJ81"/>
    <mergeCell ref="CKK81:CKL81"/>
    <mergeCell ref="CKM81:CKN81"/>
    <mergeCell ref="CJU81:CJV81"/>
    <mergeCell ref="CJW81:CJX81"/>
    <mergeCell ref="CJY81:CJZ81"/>
    <mergeCell ref="CKA81:CKB81"/>
    <mergeCell ref="CKC81:CKD81"/>
    <mergeCell ref="CJK81:CJL81"/>
    <mergeCell ref="CJM81:CJN81"/>
    <mergeCell ref="CJO81:CJP81"/>
    <mergeCell ref="CJQ81:CJR81"/>
    <mergeCell ref="CJS81:CJT81"/>
    <mergeCell ref="CJA81:CJB81"/>
    <mergeCell ref="CJC81:CJD81"/>
    <mergeCell ref="CJE81:CJF81"/>
    <mergeCell ref="CJG81:CJH81"/>
    <mergeCell ref="CJI81:CJJ81"/>
    <mergeCell ref="CIQ81:CIR81"/>
    <mergeCell ref="CIS81:CIT81"/>
    <mergeCell ref="CIU81:CIV81"/>
    <mergeCell ref="CIW81:CIX81"/>
    <mergeCell ref="CIY81:CIZ81"/>
    <mergeCell ref="CIG81:CIH81"/>
    <mergeCell ref="CII81:CIJ81"/>
    <mergeCell ref="CIK81:CIL81"/>
    <mergeCell ref="CIM81:CIN81"/>
    <mergeCell ref="CIO81:CIP81"/>
    <mergeCell ref="CHW81:CHX81"/>
    <mergeCell ref="CHY81:CHZ81"/>
    <mergeCell ref="CIA81:CIB81"/>
    <mergeCell ref="CIC81:CID81"/>
    <mergeCell ref="CIE81:CIF81"/>
    <mergeCell ref="CHM81:CHN81"/>
    <mergeCell ref="CHO81:CHP81"/>
    <mergeCell ref="CHQ81:CHR81"/>
    <mergeCell ref="CHS81:CHT81"/>
    <mergeCell ref="CHU81:CHV81"/>
    <mergeCell ref="CHC81:CHD81"/>
    <mergeCell ref="CHE81:CHF81"/>
    <mergeCell ref="CHG81:CHH81"/>
    <mergeCell ref="CHI81:CHJ81"/>
    <mergeCell ref="CHK81:CHL81"/>
    <mergeCell ref="CGS81:CGT81"/>
    <mergeCell ref="CGU81:CGV81"/>
    <mergeCell ref="CGW81:CGX81"/>
    <mergeCell ref="CGY81:CGZ81"/>
    <mergeCell ref="CHA81:CHB81"/>
    <mergeCell ref="CGI81:CGJ81"/>
    <mergeCell ref="CGK81:CGL81"/>
    <mergeCell ref="CGM81:CGN81"/>
    <mergeCell ref="CGO81:CGP81"/>
    <mergeCell ref="CGQ81:CGR81"/>
    <mergeCell ref="CFY81:CFZ81"/>
    <mergeCell ref="CGA81:CGB81"/>
    <mergeCell ref="CGC81:CGD81"/>
    <mergeCell ref="CGE81:CGF81"/>
    <mergeCell ref="CGG81:CGH81"/>
    <mergeCell ref="CFO81:CFP81"/>
    <mergeCell ref="CFQ81:CFR81"/>
    <mergeCell ref="CFS81:CFT81"/>
    <mergeCell ref="CFU81:CFV81"/>
    <mergeCell ref="CFW81:CFX81"/>
    <mergeCell ref="CFE81:CFF81"/>
    <mergeCell ref="CFG81:CFH81"/>
    <mergeCell ref="CFI81:CFJ81"/>
    <mergeCell ref="CFK81:CFL81"/>
    <mergeCell ref="CFM81:CFN81"/>
    <mergeCell ref="CEU81:CEV81"/>
    <mergeCell ref="CEW81:CEX81"/>
    <mergeCell ref="CEY81:CEZ81"/>
    <mergeCell ref="CFA81:CFB81"/>
    <mergeCell ref="CFC81:CFD81"/>
    <mergeCell ref="CEK81:CEL81"/>
    <mergeCell ref="CEM81:CEN81"/>
    <mergeCell ref="CEO81:CEP81"/>
    <mergeCell ref="CEQ81:CER81"/>
    <mergeCell ref="CES81:CET81"/>
    <mergeCell ref="CEA81:CEB81"/>
    <mergeCell ref="CEC81:CED81"/>
    <mergeCell ref="CEE81:CEF81"/>
    <mergeCell ref="CEG81:CEH81"/>
    <mergeCell ref="CEI81:CEJ81"/>
    <mergeCell ref="CDQ81:CDR81"/>
    <mergeCell ref="CDS81:CDT81"/>
    <mergeCell ref="CDU81:CDV81"/>
    <mergeCell ref="CDW81:CDX81"/>
    <mergeCell ref="CDY81:CDZ81"/>
    <mergeCell ref="CDG81:CDH81"/>
    <mergeCell ref="CDI81:CDJ81"/>
    <mergeCell ref="CDK81:CDL81"/>
    <mergeCell ref="CDM81:CDN81"/>
    <mergeCell ref="CDO81:CDP81"/>
    <mergeCell ref="CCW81:CCX81"/>
    <mergeCell ref="CCY81:CCZ81"/>
    <mergeCell ref="CDA81:CDB81"/>
    <mergeCell ref="CDC81:CDD81"/>
    <mergeCell ref="CDE81:CDF81"/>
    <mergeCell ref="CCM81:CCN81"/>
    <mergeCell ref="CCO81:CCP81"/>
    <mergeCell ref="CCQ81:CCR81"/>
    <mergeCell ref="CCS81:CCT81"/>
    <mergeCell ref="CCU81:CCV81"/>
    <mergeCell ref="CCC81:CCD81"/>
    <mergeCell ref="CCE81:CCF81"/>
    <mergeCell ref="CCG81:CCH81"/>
    <mergeCell ref="CCI81:CCJ81"/>
    <mergeCell ref="CCK81:CCL81"/>
    <mergeCell ref="CBS81:CBT81"/>
    <mergeCell ref="CBU81:CBV81"/>
    <mergeCell ref="CBW81:CBX81"/>
    <mergeCell ref="CBY81:CBZ81"/>
    <mergeCell ref="CCA81:CCB81"/>
    <mergeCell ref="CBI81:CBJ81"/>
    <mergeCell ref="CBK81:CBL81"/>
    <mergeCell ref="CBM81:CBN81"/>
    <mergeCell ref="CBO81:CBP81"/>
    <mergeCell ref="CBQ81:CBR81"/>
    <mergeCell ref="CAY81:CAZ81"/>
    <mergeCell ref="CBA81:CBB81"/>
    <mergeCell ref="CBC81:CBD81"/>
    <mergeCell ref="CBE81:CBF81"/>
    <mergeCell ref="CBG81:CBH81"/>
    <mergeCell ref="CAO81:CAP81"/>
    <mergeCell ref="CAQ81:CAR81"/>
    <mergeCell ref="CAS81:CAT81"/>
    <mergeCell ref="CAU81:CAV81"/>
    <mergeCell ref="CAW81:CAX81"/>
    <mergeCell ref="CAE81:CAF81"/>
    <mergeCell ref="CAG81:CAH81"/>
    <mergeCell ref="CAI81:CAJ81"/>
    <mergeCell ref="CAK81:CAL81"/>
    <mergeCell ref="CAM81:CAN81"/>
    <mergeCell ref="BZU81:BZV81"/>
    <mergeCell ref="BZW81:BZX81"/>
    <mergeCell ref="BZY81:BZZ81"/>
    <mergeCell ref="CAA81:CAB81"/>
    <mergeCell ref="CAC81:CAD81"/>
    <mergeCell ref="BZK81:BZL81"/>
    <mergeCell ref="BZM81:BZN81"/>
    <mergeCell ref="BZO81:BZP81"/>
    <mergeCell ref="BZQ81:BZR81"/>
    <mergeCell ref="BZS81:BZT81"/>
    <mergeCell ref="BZA81:BZB81"/>
    <mergeCell ref="BZC81:BZD81"/>
    <mergeCell ref="BZE81:BZF81"/>
    <mergeCell ref="BZG81:BZH81"/>
    <mergeCell ref="BZI81:BZJ81"/>
    <mergeCell ref="BYQ81:BYR81"/>
    <mergeCell ref="BYS81:BYT81"/>
    <mergeCell ref="BYU81:BYV81"/>
    <mergeCell ref="BYW81:BYX81"/>
    <mergeCell ref="BYY81:BYZ81"/>
    <mergeCell ref="BYG81:BYH81"/>
    <mergeCell ref="BYI81:BYJ81"/>
    <mergeCell ref="BYK81:BYL81"/>
    <mergeCell ref="BYM81:BYN81"/>
    <mergeCell ref="BYO81:BYP81"/>
    <mergeCell ref="BXW81:BXX81"/>
    <mergeCell ref="BXY81:BXZ81"/>
    <mergeCell ref="BYA81:BYB81"/>
    <mergeCell ref="BYC81:BYD81"/>
    <mergeCell ref="BYE81:BYF81"/>
    <mergeCell ref="BXM81:BXN81"/>
    <mergeCell ref="BXO81:BXP81"/>
    <mergeCell ref="BXQ81:BXR81"/>
    <mergeCell ref="BXS81:BXT81"/>
    <mergeCell ref="BXU81:BXV81"/>
    <mergeCell ref="BXC81:BXD81"/>
    <mergeCell ref="BXE81:BXF81"/>
    <mergeCell ref="BXG81:BXH81"/>
    <mergeCell ref="BXI81:BXJ81"/>
    <mergeCell ref="BXK81:BXL81"/>
    <mergeCell ref="BWS81:BWT81"/>
    <mergeCell ref="BWU81:BWV81"/>
    <mergeCell ref="BWW81:BWX81"/>
    <mergeCell ref="BWY81:BWZ81"/>
    <mergeCell ref="BXA81:BXB81"/>
    <mergeCell ref="BWI81:BWJ81"/>
    <mergeCell ref="BWK81:BWL81"/>
    <mergeCell ref="BWM81:BWN81"/>
    <mergeCell ref="BWO81:BWP81"/>
    <mergeCell ref="BWQ81:BWR81"/>
    <mergeCell ref="BVY81:BVZ81"/>
    <mergeCell ref="BWA81:BWB81"/>
    <mergeCell ref="BWC81:BWD81"/>
    <mergeCell ref="BWE81:BWF81"/>
    <mergeCell ref="BWG81:BWH81"/>
    <mergeCell ref="BVO81:BVP81"/>
    <mergeCell ref="BVQ81:BVR81"/>
    <mergeCell ref="BVS81:BVT81"/>
    <mergeCell ref="BVU81:BVV81"/>
    <mergeCell ref="BVW81:BVX81"/>
    <mergeCell ref="BVE81:BVF81"/>
    <mergeCell ref="BVG81:BVH81"/>
    <mergeCell ref="BVI81:BVJ81"/>
    <mergeCell ref="BVK81:BVL81"/>
    <mergeCell ref="BVM81:BVN81"/>
    <mergeCell ref="BUU81:BUV81"/>
    <mergeCell ref="BUW81:BUX81"/>
    <mergeCell ref="BUY81:BUZ81"/>
    <mergeCell ref="BVA81:BVB81"/>
    <mergeCell ref="BVC81:BVD81"/>
    <mergeCell ref="BUK81:BUL81"/>
    <mergeCell ref="BUM81:BUN81"/>
    <mergeCell ref="BUO81:BUP81"/>
    <mergeCell ref="BUQ81:BUR81"/>
    <mergeCell ref="BUS81:BUT81"/>
    <mergeCell ref="BUA81:BUB81"/>
    <mergeCell ref="BUC81:BUD81"/>
    <mergeCell ref="BUE81:BUF81"/>
    <mergeCell ref="BUG81:BUH81"/>
    <mergeCell ref="BUI81:BUJ81"/>
    <mergeCell ref="BTQ81:BTR81"/>
    <mergeCell ref="BTS81:BTT81"/>
    <mergeCell ref="BTU81:BTV81"/>
    <mergeCell ref="BTW81:BTX81"/>
    <mergeCell ref="BTY81:BTZ81"/>
    <mergeCell ref="BTG81:BTH81"/>
    <mergeCell ref="BTI81:BTJ81"/>
    <mergeCell ref="BTK81:BTL81"/>
    <mergeCell ref="BTM81:BTN81"/>
    <mergeCell ref="BTO81:BTP81"/>
    <mergeCell ref="BSW81:BSX81"/>
    <mergeCell ref="BSY81:BSZ81"/>
    <mergeCell ref="BTA81:BTB81"/>
    <mergeCell ref="BTC81:BTD81"/>
    <mergeCell ref="BTE81:BTF81"/>
    <mergeCell ref="BSM81:BSN81"/>
    <mergeCell ref="BSO81:BSP81"/>
    <mergeCell ref="BSQ81:BSR81"/>
    <mergeCell ref="BSS81:BST81"/>
    <mergeCell ref="BSU81:BSV81"/>
    <mergeCell ref="BSC81:BSD81"/>
    <mergeCell ref="BSE81:BSF81"/>
    <mergeCell ref="BSG81:BSH81"/>
    <mergeCell ref="BSI81:BSJ81"/>
    <mergeCell ref="BSK81:BSL81"/>
    <mergeCell ref="BRS81:BRT81"/>
    <mergeCell ref="BRU81:BRV81"/>
    <mergeCell ref="BRW81:BRX81"/>
    <mergeCell ref="BRY81:BRZ81"/>
    <mergeCell ref="BSA81:BSB81"/>
    <mergeCell ref="BRI81:BRJ81"/>
    <mergeCell ref="BRK81:BRL81"/>
    <mergeCell ref="BRM81:BRN81"/>
    <mergeCell ref="BRO81:BRP81"/>
    <mergeCell ref="BRQ81:BRR81"/>
    <mergeCell ref="BQY81:BQZ81"/>
    <mergeCell ref="BRA81:BRB81"/>
    <mergeCell ref="BRC81:BRD81"/>
    <mergeCell ref="BRE81:BRF81"/>
    <mergeCell ref="BRG81:BRH81"/>
    <mergeCell ref="BQO81:BQP81"/>
    <mergeCell ref="BQQ81:BQR81"/>
    <mergeCell ref="BQS81:BQT81"/>
    <mergeCell ref="BQU81:BQV81"/>
    <mergeCell ref="BQW81:BQX81"/>
    <mergeCell ref="BQE81:BQF81"/>
    <mergeCell ref="BQG81:BQH81"/>
    <mergeCell ref="BQI81:BQJ81"/>
    <mergeCell ref="BQK81:BQL81"/>
    <mergeCell ref="BQM81:BQN81"/>
    <mergeCell ref="BPU81:BPV81"/>
    <mergeCell ref="BPW81:BPX81"/>
    <mergeCell ref="BPY81:BPZ81"/>
    <mergeCell ref="BQA81:BQB81"/>
    <mergeCell ref="BQC81:BQD81"/>
    <mergeCell ref="BPK81:BPL81"/>
    <mergeCell ref="BPM81:BPN81"/>
    <mergeCell ref="BPO81:BPP81"/>
    <mergeCell ref="BPQ81:BPR81"/>
    <mergeCell ref="BPS81:BPT81"/>
    <mergeCell ref="BPA81:BPB81"/>
    <mergeCell ref="BPC81:BPD81"/>
    <mergeCell ref="BPE81:BPF81"/>
    <mergeCell ref="BPG81:BPH81"/>
    <mergeCell ref="BPI81:BPJ81"/>
    <mergeCell ref="BOQ81:BOR81"/>
    <mergeCell ref="BOS81:BOT81"/>
    <mergeCell ref="BOU81:BOV81"/>
    <mergeCell ref="BOW81:BOX81"/>
    <mergeCell ref="BOY81:BOZ81"/>
    <mergeCell ref="BOG81:BOH81"/>
    <mergeCell ref="BOI81:BOJ81"/>
    <mergeCell ref="BOK81:BOL81"/>
    <mergeCell ref="BOM81:BON81"/>
    <mergeCell ref="BOO81:BOP81"/>
    <mergeCell ref="BNW81:BNX81"/>
    <mergeCell ref="BNY81:BNZ81"/>
    <mergeCell ref="BOA81:BOB81"/>
    <mergeCell ref="BOC81:BOD81"/>
    <mergeCell ref="BOE81:BOF81"/>
    <mergeCell ref="BNM81:BNN81"/>
    <mergeCell ref="BNO81:BNP81"/>
    <mergeCell ref="BNQ81:BNR81"/>
    <mergeCell ref="BNS81:BNT81"/>
    <mergeCell ref="BNU81:BNV81"/>
    <mergeCell ref="BNC81:BND81"/>
    <mergeCell ref="BNE81:BNF81"/>
    <mergeCell ref="BNG81:BNH81"/>
    <mergeCell ref="BNI81:BNJ81"/>
    <mergeCell ref="BNK81:BNL81"/>
    <mergeCell ref="BMS81:BMT81"/>
    <mergeCell ref="BMU81:BMV81"/>
    <mergeCell ref="BMW81:BMX81"/>
    <mergeCell ref="BMY81:BMZ81"/>
    <mergeCell ref="BNA81:BNB81"/>
    <mergeCell ref="BMI81:BMJ81"/>
    <mergeCell ref="BMK81:BML81"/>
    <mergeCell ref="BMM81:BMN81"/>
    <mergeCell ref="BMO81:BMP81"/>
    <mergeCell ref="BMQ81:BMR81"/>
    <mergeCell ref="BLY81:BLZ81"/>
    <mergeCell ref="BMA81:BMB81"/>
    <mergeCell ref="BMC81:BMD81"/>
    <mergeCell ref="BME81:BMF81"/>
    <mergeCell ref="BMG81:BMH81"/>
    <mergeCell ref="BLO81:BLP81"/>
    <mergeCell ref="BLQ81:BLR81"/>
    <mergeCell ref="BLS81:BLT81"/>
    <mergeCell ref="BLU81:BLV81"/>
    <mergeCell ref="BLW81:BLX81"/>
    <mergeCell ref="BLE81:BLF81"/>
    <mergeCell ref="BLG81:BLH81"/>
    <mergeCell ref="BLI81:BLJ81"/>
    <mergeCell ref="BLK81:BLL81"/>
    <mergeCell ref="BLM81:BLN81"/>
    <mergeCell ref="BKU81:BKV81"/>
    <mergeCell ref="BKW81:BKX81"/>
    <mergeCell ref="BKY81:BKZ81"/>
    <mergeCell ref="BLA81:BLB81"/>
    <mergeCell ref="BLC81:BLD81"/>
    <mergeCell ref="BKK81:BKL81"/>
    <mergeCell ref="BKM81:BKN81"/>
    <mergeCell ref="BKO81:BKP81"/>
    <mergeCell ref="BKQ81:BKR81"/>
    <mergeCell ref="BKS81:BKT81"/>
    <mergeCell ref="BKA81:BKB81"/>
    <mergeCell ref="BKC81:BKD81"/>
    <mergeCell ref="BKE81:BKF81"/>
    <mergeCell ref="BKG81:BKH81"/>
    <mergeCell ref="BKI81:BKJ81"/>
    <mergeCell ref="BJQ81:BJR81"/>
    <mergeCell ref="BJS81:BJT81"/>
    <mergeCell ref="BJU81:BJV81"/>
    <mergeCell ref="BJW81:BJX81"/>
    <mergeCell ref="BJY81:BJZ81"/>
    <mergeCell ref="BJG81:BJH81"/>
    <mergeCell ref="BJI81:BJJ81"/>
    <mergeCell ref="BJK81:BJL81"/>
    <mergeCell ref="BJM81:BJN81"/>
    <mergeCell ref="BJO81:BJP81"/>
    <mergeCell ref="BIW81:BIX81"/>
    <mergeCell ref="BIY81:BIZ81"/>
    <mergeCell ref="BJA81:BJB81"/>
    <mergeCell ref="BJC81:BJD81"/>
    <mergeCell ref="BJE81:BJF81"/>
    <mergeCell ref="BIM81:BIN81"/>
    <mergeCell ref="BIO81:BIP81"/>
    <mergeCell ref="BIQ81:BIR81"/>
    <mergeCell ref="BIS81:BIT81"/>
    <mergeCell ref="BIU81:BIV81"/>
    <mergeCell ref="BIC81:BID81"/>
    <mergeCell ref="BIE81:BIF81"/>
    <mergeCell ref="BIG81:BIH81"/>
    <mergeCell ref="BII81:BIJ81"/>
    <mergeCell ref="BIK81:BIL81"/>
    <mergeCell ref="BHS81:BHT81"/>
    <mergeCell ref="BHU81:BHV81"/>
    <mergeCell ref="BHW81:BHX81"/>
    <mergeCell ref="BHY81:BHZ81"/>
    <mergeCell ref="BIA81:BIB81"/>
    <mergeCell ref="BHI81:BHJ81"/>
    <mergeCell ref="BHK81:BHL81"/>
    <mergeCell ref="BHM81:BHN81"/>
    <mergeCell ref="BHO81:BHP81"/>
    <mergeCell ref="BHQ81:BHR81"/>
    <mergeCell ref="BGY81:BGZ81"/>
    <mergeCell ref="BHA81:BHB81"/>
    <mergeCell ref="BHC81:BHD81"/>
    <mergeCell ref="BHE81:BHF81"/>
    <mergeCell ref="BHG81:BHH81"/>
    <mergeCell ref="BGO81:BGP81"/>
    <mergeCell ref="BGQ81:BGR81"/>
    <mergeCell ref="BGS81:BGT81"/>
    <mergeCell ref="BGU81:BGV81"/>
    <mergeCell ref="BGW81:BGX81"/>
    <mergeCell ref="BGE81:BGF81"/>
    <mergeCell ref="BGG81:BGH81"/>
    <mergeCell ref="BGI81:BGJ81"/>
    <mergeCell ref="BGK81:BGL81"/>
    <mergeCell ref="BGM81:BGN81"/>
    <mergeCell ref="BFU81:BFV81"/>
    <mergeCell ref="BFW81:BFX81"/>
    <mergeCell ref="BFY81:BFZ81"/>
    <mergeCell ref="BGA81:BGB81"/>
    <mergeCell ref="BGC81:BGD81"/>
    <mergeCell ref="BFK81:BFL81"/>
    <mergeCell ref="BFM81:BFN81"/>
    <mergeCell ref="BFO81:BFP81"/>
    <mergeCell ref="BFQ81:BFR81"/>
    <mergeCell ref="BFS81:BFT81"/>
    <mergeCell ref="BFA81:BFB81"/>
    <mergeCell ref="BFC81:BFD81"/>
    <mergeCell ref="BFE81:BFF81"/>
    <mergeCell ref="BFG81:BFH81"/>
    <mergeCell ref="BFI81:BFJ81"/>
    <mergeCell ref="BEQ81:BER81"/>
    <mergeCell ref="BES81:BET81"/>
    <mergeCell ref="BEU81:BEV81"/>
    <mergeCell ref="BEW81:BEX81"/>
    <mergeCell ref="BEY81:BEZ81"/>
    <mergeCell ref="BEG81:BEH81"/>
    <mergeCell ref="BEI81:BEJ81"/>
    <mergeCell ref="BEK81:BEL81"/>
    <mergeCell ref="BEM81:BEN81"/>
    <mergeCell ref="BEO81:BEP81"/>
    <mergeCell ref="BDW81:BDX81"/>
    <mergeCell ref="BDY81:BDZ81"/>
    <mergeCell ref="BEA81:BEB81"/>
    <mergeCell ref="BEC81:BED81"/>
    <mergeCell ref="BEE81:BEF81"/>
    <mergeCell ref="BDM81:BDN81"/>
    <mergeCell ref="BDO81:BDP81"/>
    <mergeCell ref="BDQ81:BDR81"/>
    <mergeCell ref="BDS81:BDT81"/>
    <mergeCell ref="BDU81:BDV81"/>
    <mergeCell ref="BDC81:BDD81"/>
    <mergeCell ref="BDE81:BDF81"/>
    <mergeCell ref="BDG81:BDH81"/>
    <mergeCell ref="BDI81:BDJ81"/>
    <mergeCell ref="BDK81:BDL81"/>
    <mergeCell ref="BCS81:BCT81"/>
    <mergeCell ref="BCU81:BCV81"/>
    <mergeCell ref="BCW81:BCX81"/>
    <mergeCell ref="BCY81:BCZ81"/>
    <mergeCell ref="BDA81:BDB81"/>
    <mergeCell ref="BCI81:BCJ81"/>
    <mergeCell ref="BCK81:BCL81"/>
    <mergeCell ref="BCM81:BCN81"/>
    <mergeCell ref="BCO81:BCP81"/>
    <mergeCell ref="BCQ81:BCR81"/>
    <mergeCell ref="BBY81:BBZ81"/>
    <mergeCell ref="BCA81:BCB81"/>
    <mergeCell ref="BCC81:BCD81"/>
    <mergeCell ref="BCE81:BCF81"/>
    <mergeCell ref="BCG81:BCH81"/>
    <mergeCell ref="BBO81:BBP81"/>
    <mergeCell ref="BBQ81:BBR81"/>
    <mergeCell ref="BBS81:BBT81"/>
    <mergeCell ref="BBU81:BBV81"/>
    <mergeCell ref="BBW81:BBX81"/>
    <mergeCell ref="BBE81:BBF81"/>
    <mergeCell ref="BBG81:BBH81"/>
    <mergeCell ref="BBI81:BBJ81"/>
    <mergeCell ref="BBK81:BBL81"/>
    <mergeCell ref="BBM81:BBN81"/>
    <mergeCell ref="BAU81:BAV81"/>
    <mergeCell ref="BAW81:BAX81"/>
    <mergeCell ref="BAY81:BAZ81"/>
    <mergeCell ref="BBA81:BBB81"/>
    <mergeCell ref="BBC81:BBD81"/>
    <mergeCell ref="BAK81:BAL81"/>
    <mergeCell ref="BAM81:BAN81"/>
    <mergeCell ref="BAO81:BAP81"/>
    <mergeCell ref="BAQ81:BAR81"/>
    <mergeCell ref="BAS81:BAT81"/>
    <mergeCell ref="BAA81:BAB81"/>
    <mergeCell ref="BAC81:BAD81"/>
    <mergeCell ref="BAE81:BAF81"/>
    <mergeCell ref="BAG81:BAH81"/>
    <mergeCell ref="BAI81:BAJ81"/>
    <mergeCell ref="AZQ81:AZR81"/>
    <mergeCell ref="AZS81:AZT81"/>
    <mergeCell ref="AZU81:AZV81"/>
    <mergeCell ref="AZW81:AZX81"/>
    <mergeCell ref="AZY81:AZZ81"/>
    <mergeCell ref="AZG81:AZH81"/>
    <mergeCell ref="AZI81:AZJ81"/>
    <mergeCell ref="AZK81:AZL81"/>
    <mergeCell ref="AZM81:AZN81"/>
    <mergeCell ref="AZO81:AZP81"/>
    <mergeCell ref="AYW81:AYX81"/>
    <mergeCell ref="AYY81:AYZ81"/>
    <mergeCell ref="AZA81:AZB81"/>
    <mergeCell ref="AZC81:AZD81"/>
    <mergeCell ref="AZE81:AZF81"/>
    <mergeCell ref="AYM81:AYN81"/>
    <mergeCell ref="AYO81:AYP81"/>
    <mergeCell ref="AYQ81:AYR81"/>
    <mergeCell ref="AYS81:AYT81"/>
    <mergeCell ref="AYU81:AYV81"/>
    <mergeCell ref="AYC81:AYD81"/>
    <mergeCell ref="AYE81:AYF81"/>
    <mergeCell ref="AYG81:AYH81"/>
    <mergeCell ref="AYI81:AYJ81"/>
    <mergeCell ref="AYK81:AYL81"/>
    <mergeCell ref="AXS81:AXT81"/>
    <mergeCell ref="AXU81:AXV81"/>
    <mergeCell ref="AXW81:AXX81"/>
    <mergeCell ref="AXY81:AXZ81"/>
    <mergeCell ref="AYA81:AYB81"/>
    <mergeCell ref="AXI81:AXJ81"/>
    <mergeCell ref="AXK81:AXL81"/>
    <mergeCell ref="AXM81:AXN81"/>
    <mergeCell ref="AXO81:AXP81"/>
    <mergeCell ref="AXQ81:AXR81"/>
    <mergeCell ref="AWY81:AWZ81"/>
    <mergeCell ref="AXA81:AXB81"/>
    <mergeCell ref="AXC81:AXD81"/>
    <mergeCell ref="AXE81:AXF81"/>
    <mergeCell ref="AXG81:AXH81"/>
    <mergeCell ref="AWO81:AWP81"/>
    <mergeCell ref="AWQ81:AWR81"/>
    <mergeCell ref="AWS81:AWT81"/>
    <mergeCell ref="AWU81:AWV81"/>
    <mergeCell ref="AWW81:AWX81"/>
    <mergeCell ref="AWE81:AWF81"/>
    <mergeCell ref="AWG81:AWH81"/>
    <mergeCell ref="AWI81:AWJ81"/>
    <mergeCell ref="AWK81:AWL81"/>
    <mergeCell ref="AWM81:AWN81"/>
    <mergeCell ref="AVU81:AVV81"/>
    <mergeCell ref="AVW81:AVX81"/>
    <mergeCell ref="AVY81:AVZ81"/>
    <mergeCell ref="AWA81:AWB81"/>
    <mergeCell ref="AWC81:AWD81"/>
    <mergeCell ref="AVK81:AVL81"/>
    <mergeCell ref="AVM81:AVN81"/>
    <mergeCell ref="AVO81:AVP81"/>
    <mergeCell ref="AVQ81:AVR81"/>
    <mergeCell ref="AVS81:AVT81"/>
    <mergeCell ref="AVA81:AVB81"/>
    <mergeCell ref="AVC81:AVD81"/>
    <mergeCell ref="AVE81:AVF81"/>
    <mergeCell ref="AVG81:AVH81"/>
    <mergeCell ref="AVI81:AVJ81"/>
    <mergeCell ref="AUQ81:AUR81"/>
    <mergeCell ref="AUS81:AUT81"/>
    <mergeCell ref="AUU81:AUV81"/>
    <mergeCell ref="AUW81:AUX81"/>
    <mergeCell ref="AUY81:AUZ81"/>
    <mergeCell ref="AUG81:AUH81"/>
    <mergeCell ref="AUI81:AUJ81"/>
    <mergeCell ref="AUK81:AUL81"/>
    <mergeCell ref="AUM81:AUN81"/>
    <mergeCell ref="AUO81:AUP81"/>
    <mergeCell ref="ATW81:ATX81"/>
    <mergeCell ref="ATY81:ATZ81"/>
    <mergeCell ref="AUA81:AUB81"/>
    <mergeCell ref="AUC81:AUD81"/>
    <mergeCell ref="AUE81:AUF81"/>
    <mergeCell ref="ATM81:ATN81"/>
    <mergeCell ref="ATO81:ATP81"/>
    <mergeCell ref="ATQ81:ATR81"/>
    <mergeCell ref="ATS81:ATT81"/>
    <mergeCell ref="ATU81:ATV81"/>
    <mergeCell ref="ATC81:ATD81"/>
    <mergeCell ref="ATE81:ATF81"/>
    <mergeCell ref="ATG81:ATH81"/>
    <mergeCell ref="ATI81:ATJ81"/>
    <mergeCell ref="ATK81:ATL81"/>
    <mergeCell ref="ASS81:AST81"/>
    <mergeCell ref="ASU81:ASV81"/>
    <mergeCell ref="ASW81:ASX81"/>
    <mergeCell ref="ASY81:ASZ81"/>
    <mergeCell ref="ATA81:ATB81"/>
    <mergeCell ref="ASI81:ASJ81"/>
    <mergeCell ref="ASK81:ASL81"/>
    <mergeCell ref="ASM81:ASN81"/>
    <mergeCell ref="ASO81:ASP81"/>
    <mergeCell ref="ASQ81:ASR81"/>
    <mergeCell ref="ARY81:ARZ81"/>
    <mergeCell ref="ASA81:ASB81"/>
    <mergeCell ref="ASC81:ASD81"/>
    <mergeCell ref="ASE81:ASF81"/>
    <mergeCell ref="ASG81:ASH81"/>
    <mergeCell ref="ARO81:ARP81"/>
    <mergeCell ref="ARQ81:ARR81"/>
    <mergeCell ref="ARS81:ART81"/>
    <mergeCell ref="ARU81:ARV81"/>
    <mergeCell ref="ARW81:ARX81"/>
    <mergeCell ref="ARE81:ARF81"/>
    <mergeCell ref="ARG81:ARH81"/>
    <mergeCell ref="ARI81:ARJ81"/>
    <mergeCell ref="ARK81:ARL81"/>
    <mergeCell ref="ARM81:ARN81"/>
    <mergeCell ref="AQU81:AQV81"/>
    <mergeCell ref="AQW81:AQX81"/>
    <mergeCell ref="AQY81:AQZ81"/>
    <mergeCell ref="ARA81:ARB81"/>
    <mergeCell ref="ARC81:ARD81"/>
    <mergeCell ref="AQK81:AQL81"/>
    <mergeCell ref="AQM81:AQN81"/>
    <mergeCell ref="AQO81:AQP81"/>
    <mergeCell ref="AQQ81:AQR81"/>
    <mergeCell ref="AQS81:AQT81"/>
    <mergeCell ref="AQA81:AQB81"/>
    <mergeCell ref="AQC81:AQD81"/>
    <mergeCell ref="AQE81:AQF81"/>
    <mergeCell ref="AQG81:AQH81"/>
    <mergeCell ref="AQI81:AQJ81"/>
    <mergeCell ref="APQ81:APR81"/>
    <mergeCell ref="APS81:APT81"/>
    <mergeCell ref="APU81:APV81"/>
    <mergeCell ref="APW81:APX81"/>
    <mergeCell ref="APY81:APZ81"/>
    <mergeCell ref="APG81:APH81"/>
    <mergeCell ref="API81:APJ81"/>
    <mergeCell ref="APK81:APL81"/>
    <mergeCell ref="APM81:APN81"/>
    <mergeCell ref="APO81:APP81"/>
    <mergeCell ref="AOW81:AOX81"/>
    <mergeCell ref="AOY81:AOZ81"/>
    <mergeCell ref="APA81:APB81"/>
    <mergeCell ref="APC81:APD81"/>
    <mergeCell ref="APE81:APF81"/>
    <mergeCell ref="AOM81:AON81"/>
    <mergeCell ref="AOO81:AOP81"/>
    <mergeCell ref="AOQ81:AOR81"/>
    <mergeCell ref="AOS81:AOT81"/>
    <mergeCell ref="AOU81:AOV81"/>
    <mergeCell ref="AOC81:AOD81"/>
    <mergeCell ref="AOE81:AOF81"/>
    <mergeCell ref="AOG81:AOH81"/>
    <mergeCell ref="AOI81:AOJ81"/>
    <mergeCell ref="AOK81:AOL81"/>
    <mergeCell ref="ANS81:ANT81"/>
    <mergeCell ref="ANU81:ANV81"/>
    <mergeCell ref="ANW81:ANX81"/>
    <mergeCell ref="ANY81:ANZ81"/>
    <mergeCell ref="AOA81:AOB81"/>
    <mergeCell ref="ANI81:ANJ81"/>
    <mergeCell ref="ANK81:ANL81"/>
    <mergeCell ref="ANM81:ANN81"/>
    <mergeCell ref="ANO81:ANP81"/>
    <mergeCell ref="ANQ81:ANR81"/>
    <mergeCell ref="AMY81:AMZ81"/>
    <mergeCell ref="ANA81:ANB81"/>
    <mergeCell ref="ANC81:AND81"/>
    <mergeCell ref="ANE81:ANF81"/>
    <mergeCell ref="ANG81:ANH81"/>
    <mergeCell ref="AMO81:AMP81"/>
    <mergeCell ref="AMQ81:AMR81"/>
    <mergeCell ref="AMS81:AMT81"/>
    <mergeCell ref="AMU81:AMV81"/>
    <mergeCell ref="AMW81:AMX81"/>
    <mergeCell ref="AME81:AMF81"/>
    <mergeCell ref="AMG81:AMH81"/>
    <mergeCell ref="AMI81:AMJ81"/>
    <mergeCell ref="AMK81:AML81"/>
    <mergeCell ref="AMM81:AMN81"/>
    <mergeCell ref="ALU81:ALV81"/>
    <mergeCell ref="ALW81:ALX81"/>
    <mergeCell ref="ALY81:ALZ81"/>
    <mergeCell ref="AMA81:AMB81"/>
    <mergeCell ref="AMC81:AMD81"/>
    <mergeCell ref="ALK81:ALL81"/>
    <mergeCell ref="ALM81:ALN81"/>
    <mergeCell ref="ALO81:ALP81"/>
    <mergeCell ref="ALQ81:ALR81"/>
    <mergeCell ref="ALS81:ALT81"/>
    <mergeCell ref="ALA81:ALB81"/>
    <mergeCell ref="ALC81:ALD81"/>
    <mergeCell ref="ALE81:ALF81"/>
    <mergeCell ref="ALG81:ALH81"/>
    <mergeCell ref="ALI81:ALJ81"/>
    <mergeCell ref="AKQ81:AKR81"/>
    <mergeCell ref="AKS81:AKT81"/>
    <mergeCell ref="AKU81:AKV81"/>
    <mergeCell ref="AKW81:AKX81"/>
    <mergeCell ref="AKY81:AKZ81"/>
    <mergeCell ref="AKG81:AKH81"/>
    <mergeCell ref="AKI81:AKJ81"/>
    <mergeCell ref="AKK81:AKL81"/>
    <mergeCell ref="AKM81:AKN81"/>
    <mergeCell ref="AKO81:AKP81"/>
    <mergeCell ref="AJW81:AJX81"/>
    <mergeCell ref="AJY81:AJZ81"/>
    <mergeCell ref="AKA81:AKB81"/>
    <mergeCell ref="AKC81:AKD81"/>
    <mergeCell ref="AKE81:AKF81"/>
    <mergeCell ref="AJM81:AJN81"/>
    <mergeCell ref="AJO81:AJP81"/>
    <mergeCell ref="AJQ81:AJR81"/>
    <mergeCell ref="AJS81:AJT81"/>
    <mergeCell ref="AJU81:AJV81"/>
    <mergeCell ref="AJC81:AJD81"/>
    <mergeCell ref="AJE81:AJF81"/>
    <mergeCell ref="AJG81:AJH81"/>
    <mergeCell ref="AJI81:AJJ81"/>
    <mergeCell ref="AJK81:AJL81"/>
    <mergeCell ref="AIS81:AIT81"/>
    <mergeCell ref="AIU81:AIV81"/>
    <mergeCell ref="AIW81:AIX81"/>
    <mergeCell ref="AIY81:AIZ81"/>
    <mergeCell ref="AJA81:AJB81"/>
    <mergeCell ref="AII81:AIJ81"/>
    <mergeCell ref="AIK81:AIL81"/>
    <mergeCell ref="AIM81:AIN81"/>
    <mergeCell ref="AIO81:AIP81"/>
    <mergeCell ref="AIQ81:AIR81"/>
    <mergeCell ref="AHY81:AHZ81"/>
    <mergeCell ref="AIA81:AIB81"/>
    <mergeCell ref="AIC81:AID81"/>
    <mergeCell ref="AIE81:AIF81"/>
    <mergeCell ref="AIG81:AIH81"/>
    <mergeCell ref="AHO81:AHP81"/>
    <mergeCell ref="AHQ81:AHR81"/>
    <mergeCell ref="AHS81:AHT81"/>
    <mergeCell ref="AHU81:AHV81"/>
    <mergeCell ref="AHW81:AHX81"/>
    <mergeCell ref="AHE81:AHF81"/>
    <mergeCell ref="AHG81:AHH81"/>
    <mergeCell ref="AHI81:AHJ81"/>
    <mergeCell ref="AHK81:AHL81"/>
    <mergeCell ref="AHM81:AHN81"/>
    <mergeCell ref="AGU81:AGV81"/>
    <mergeCell ref="AGW81:AGX81"/>
    <mergeCell ref="AGY81:AGZ81"/>
    <mergeCell ref="AHA81:AHB81"/>
    <mergeCell ref="AHC81:AHD81"/>
    <mergeCell ref="AGK81:AGL81"/>
    <mergeCell ref="AGM81:AGN81"/>
    <mergeCell ref="AGO81:AGP81"/>
    <mergeCell ref="AGQ81:AGR81"/>
    <mergeCell ref="AGS81:AGT81"/>
    <mergeCell ref="AGA81:AGB81"/>
    <mergeCell ref="AGC81:AGD81"/>
    <mergeCell ref="AGE81:AGF81"/>
    <mergeCell ref="AGG81:AGH81"/>
    <mergeCell ref="AGI81:AGJ81"/>
    <mergeCell ref="AFQ81:AFR81"/>
    <mergeCell ref="AFS81:AFT81"/>
    <mergeCell ref="AFU81:AFV81"/>
    <mergeCell ref="AFW81:AFX81"/>
    <mergeCell ref="AFY81:AFZ81"/>
    <mergeCell ref="AFG81:AFH81"/>
    <mergeCell ref="AFI81:AFJ81"/>
    <mergeCell ref="AFK81:AFL81"/>
    <mergeCell ref="AFM81:AFN81"/>
    <mergeCell ref="AFO81:AFP81"/>
    <mergeCell ref="AEW81:AEX81"/>
    <mergeCell ref="AEY81:AEZ81"/>
    <mergeCell ref="AFA81:AFB81"/>
    <mergeCell ref="AFC81:AFD81"/>
    <mergeCell ref="AFE81:AFF81"/>
    <mergeCell ref="AEM81:AEN81"/>
    <mergeCell ref="AEO81:AEP81"/>
    <mergeCell ref="AEQ81:AER81"/>
    <mergeCell ref="AES81:AET81"/>
    <mergeCell ref="AEU81:AEV81"/>
    <mergeCell ref="AEC81:AED81"/>
    <mergeCell ref="AEE81:AEF81"/>
    <mergeCell ref="AEG81:AEH81"/>
    <mergeCell ref="AEI81:AEJ81"/>
    <mergeCell ref="AEK81:AEL81"/>
    <mergeCell ref="ADS81:ADT81"/>
    <mergeCell ref="ADU81:ADV81"/>
    <mergeCell ref="ADW81:ADX81"/>
    <mergeCell ref="ADY81:ADZ81"/>
    <mergeCell ref="AEA81:AEB81"/>
    <mergeCell ref="ADI81:ADJ81"/>
    <mergeCell ref="ADK81:ADL81"/>
    <mergeCell ref="ADM81:ADN81"/>
    <mergeCell ref="ADO81:ADP81"/>
    <mergeCell ref="ADQ81:ADR81"/>
    <mergeCell ref="ACY81:ACZ81"/>
    <mergeCell ref="ADA81:ADB81"/>
    <mergeCell ref="ADC81:ADD81"/>
    <mergeCell ref="ADE81:ADF81"/>
    <mergeCell ref="ADG81:ADH81"/>
    <mergeCell ref="ACO81:ACP81"/>
    <mergeCell ref="ACQ81:ACR81"/>
    <mergeCell ref="ACS81:ACT81"/>
    <mergeCell ref="ACU81:ACV81"/>
    <mergeCell ref="ACW81:ACX81"/>
    <mergeCell ref="ACE81:ACF81"/>
    <mergeCell ref="ACG81:ACH81"/>
    <mergeCell ref="ACI81:ACJ81"/>
    <mergeCell ref="ACK81:ACL81"/>
    <mergeCell ref="ACM81:ACN81"/>
    <mergeCell ref="ABU81:ABV81"/>
    <mergeCell ref="ABW81:ABX81"/>
    <mergeCell ref="ABY81:ABZ81"/>
    <mergeCell ref="ACA81:ACB81"/>
    <mergeCell ref="ACC81:ACD81"/>
    <mergeCell ref="ABK81:ABL81"/>
    <mergeCell ref="ABM81:ABN81"/>
    <mergeCell ref="ABO81:ABP81"/>
    <mergeCell ref="ABQ81:ABR81"/>
    <mergeCell ref="ABS81:ABT81"/>
    <mergeCell ref="ABA81:ABB81"/>
    <mergeCell ref="ABC81:ABD81"/>
    <mergeCell ref="ABE81:ABF81"/>
    <mergeCell ref="ABG81:ABH81"/>
    <mergeCell ref="ABI81:ABJ81"/>
    <mergeCell ref="AAQ81:AAR81"/>
    <mergeCell ref="AAS81:AAT81"/>
    <mergeCell ref="AAU81:AAV81"/>
    <mergeCell ref="AAW81:AAX81"/>
    <mergeCell ref="AAY81:AAZ81"/>
    <mergeCell ref="AAG81:AAH81"/>
    <mergeCell ref="AAI81:AAJ81"/>
    <mergeCell ref="AAK81:AAL81"/>
    <mergeCell ref="AAM81:AAN81"/>
    <mergeCell ref="AAO81:AAP81"/>
    <mergeCell ref="ZW81:ZX81"/>
    <mergeCell ref="ZY81:ZZ81"/>
    <mergeCell ref="AAA81:AAB81"/>
    <mergeCell ref="AAC81:AAD81"/>
    <mergeCell ref="AAE81:AAF81"/>
    <mergeCell ref="ZM81:ZN81"/>
    <mergeCell ref="ZO81:ZP81"/>
    <mergeCell ref="ZQ81:ZR81"/>
    <mergeCell ref="ZS81:ZT81"/>
    <mergeCell ref="ZU81:ZV81"/>
    <mergeCell ref="ZC81:ZD81"/>
    <mergeCell ref="ZE81:ZF81"/>
    <mergeCell ref="ZG81:ZH81"/>
    <mergeCell ref="ZI81:ZJ81"/>
    <mergeCell ref="ZK81:ZL81"/>
    <mergeCell ref="YS81:YT81"/>
    <mergeCell ref="YU81:YV81"/>
    <mergeCell ref="YW81:YX81"/>
    <mergeCell ref="YY81:YZ81"/>
    <mergeCell ref="ZA81:ZB81"/>
    <mergeCell ref="YI81:YJ81"/>
    <mergeCell ref="YK81:YL81"/>
    <mergeCell ref="YM81:YN81"/>
    <mergeCell ref="YO81:YP81"/>
    <mergeCell ref="YQ81:YR81"/>
    <mergeCell ref="XY81:XZ81"/>
    <mergeCell ref="YA81:YB81"/>
    <mergeCell ref="YC81:YD81"/>
    <mergeCell ref="YE81:YF81"/>
    <mergeCell ref="YG81:YH81"/>
    <mergeCell ref="XO81:XP81"/>
    <mergeCell ref="XQ81:XR81"/>
    <mergeCell ref="XS81:XT81"/>
    <mergeCell ref="XU81:XV81"/>
    <mergeCell ref="XW81:XX81"/>
    <mergeCell ref="XE81:XF81"/>
    <mergeCell ref="XG81:XH81"/>
    <mergeCell ref="XI81:XJ81"/>
    <mergeCell ref="XK81:XL81"/>
    <mergeCell ref="XM81:XN81"/>
    <mergeCell ref="WU81:WV81"/>
    <mergeCell ref="WW81:WX81"/>
    <mergeCell ref="WY81:WZ81"/>
    <mergeCell ref="XA81:XB81"/>
    <mergeCell ref="XC81:XD81"/>
    <mergeCell ref="WK81:WL81"/>
    <mergeCell ref="WM81:WN81"/>
    <mergeCell ref="WO81:WP81"/>
    <mergeCell ref="WQ81:WR81"/>
    <mergeCell ref="WS81:WT81"/>
    <mergeCell ref="WA81:WB81"/>
    <mergeCell ref="WC81:WD81"/>
    <mergeCell ref="WE81:WF81"/>
    <mergeCell ref="WG81:WH81"/>
    <mergeCell ref="WI81:WJ81"/>
    <mergeCell ref="VQ81:VR81"/>
    <mergeCell ref="VS81:VT81"/>
    <mergeCell ref="VU81:VV81"/>
    <mergeCell ref="VW81:VX81"/>
    <mergeCell ref="VY81:VZ81"/>
    <mergeCell ref="VG81:VH81"/>
    <mergeCell ref="VI81:VJ81"/>
    <mergeCell ref="VK81:VL81"/>
    <mergeCell ref="VM81:VN81"/>
    <mergeCell ref="VO81:VP81"/>
    <mergeCell ref="UW81:UX81"/>
    <mergeCell ref="UY81:UZ81"/>
    <mergeCell ref="VA81:VB81"/>
    <mergeCell ref="VC81:VD81"/>
    <mergeCell ref="VE81:VF81"/>
    <mergeCell ref="UM81:UN81"/>
    <mergeCell ref="UO81:UP81"/>
    <mergeCell ref="UQ81:UR81"/>
    <mergeCell ref="US81:UT81"/>
    <mergeCell ref="UU81:UV81"/>
    <mergeCell ref="UC81:UD81"/>
    <mergeCell ref="UE81:UF81"/>
    <mergeCell ref="UG81:UH81"/>
    <mergeCell ref="UI81:UJ81"/>
    <mergeCell ref="UK81:UL81"/>
    <mergeCell ref="TS81:TT81"/>
    <mergeCell ref="TU81:TV81"/>
    <mergeCell ref="TW81:TX81"/>
    <mergeCell ref="TY81:TZ81"/>
    <mergeCell ref="UA81:UB81"/>
    <mergeCell ref="TI81:TJ81"/>
    <mergeCell ref="TK81:TL81"/>
    <mergeCell ref="TM81:TN81"/>
    <mergeCell ref="TO81:TP81"/>
    <mergeCell ref="TQ81:TR81"/>
    <mergeCell ref="SY81:SZ81"/>
    <mergeCell ref="TA81:TB81"/>
    <mergeCell ref="TC81:TD81"/>
    <mergeCell ref="TE81:TF81"/>
    <mergeCell ref="TG81:TH81"/>
    <mergeCell ref="SO81:SP81"/>
    <mergeCell ref="SQ81:SR81"/>
    <mergeCell ref="SS81:ST81"/>
    <mergeCell ref="SU81:SV81"/>
    <mergeCell ref="SW81:SX81"/>
    <mergeCell ref="SE81:SF81"/>
    <mergeCell ref="SG81:SH81"/>
    <mergeCell ref="SI81:SJ81"/>
    <mergeCell ref="SK81:SL81"/>
    <mergeCell ref="SM81:SN81"/>
    <mergeCell ref="RU81:RV81"/>
    <mergeCell ref="RW81:RX81"/>
    <mergeCell ref="RY81:RZ81"/>
    <mergeCell ref="SA81:SB81"/>
    <mergeCell ref="SC81:SD81"/>
    <mergeCell ref="RK81:RL81"/>
    <mergeCell ref="RM81:RN81"/>
    <mergeCell ref="RO81:RP81"/>
    <mergeCell ref="RQ81:RR81"/>
    <mergeCell ref="RS81:RT81"/>
    <mergeCell ref="RA81:RB81"/>
    <mergeCell ref="RC81:RD81"/>
    <mergeCell ref="RE81:RF81"/>
    <mergeCell ref="RG81:RH81"/>
    <mergeCell ref="RI81:RJ81"/>
    <mergeCell ref="QQ81:QR81"/>
    <mergeCell ref="QS81:QT81"/>
    <mergeCell ref="QU81:QV81"/>
    <mergeCell ref="QW81:QX81"/>
    <mergeCell ref="QY81:QZ81"/>
    <mergeCell ref="QG81:QH81"/>
    <mergeCell ref="QI81:QJ81"/>
    <mergeCell ref="QK81:QL81"/>
    <mergeCell ref="QM81:QN81"/>
    <mergeCell ref="QO81:QP81"/>
    <mergeCell ref="PW81:PX81"/>
    <mergeCell ref="PY81:PZ81"/>
    <mergeCell ref="QA81:QB81"/>
    <mergeCell ref="QC81:QD81"/>
    <mergeCell ref="QE81:QF81"/>
    <mergeCell ref="PM81:PN81"/>
    <mergeCell ref="PO81:PP81"/>
    <mergeCell ref="PQ81:PR81"/>
    <mergeCell ref="PS81:PT81"/>
    <mergeCell ref="PU81:PV81"/>
    <mergeCell ref="PC81:PD81"/>
    <mergeCell ref="PE81:PF81"/>
    <mergeCell ref="PG81:PH81"/>
    <mergeCell ref="PI81:PJ81"/>
    <mergeCell ref="PK81:PL81"/>
    <mergeCell ref="OS81:OT81"/>
    <mergeCell ref="OU81:OV81"/>
    <mergeCell ref="OW81:OX81"/>
    <mergeCell ref="OY81:OZ81"/>
    <mergeCell ref="PA81:PB81"/>
    <mergeCell ref="OI81:OJ81"/>
    <mergeCell ref="OK81:OL81"/>
    <mergeCell ref="OM81:ON81"/>
    <mergeCell ref="OO81:OP81"/>
    <mergeCell ref="OQ81:OR81"/>
    <mergeCell ref="NY81:NZ81"/>
    <mergeCell ref="OA81:OB81"/>
    <mergeCell ref="OC81:OD81"/>
    <mergeCell ref="OE81:OF81"/>
    <mergeCell ref="OG81:OH81"/>
    <mergeCell ref="NO81:NP81"/>
    <mergeCell ref="NQ81:NR81"/>
    <mergeCell ref="NS81:NT81"/>
    <mergeCell ref="NU81:NV81"/>
    <mergeCell ref="NW81:NX81"/>
    <mergeCell ref="NE81:NF81"/>
    <mergeCell ref="NG81:NH81"/>
    <mergeCell ref="NI81:NJ81"/>
    <mergeCell ref="NK81:NL81"/>
    <mergeCell ref="NM81:NN81"/>
    <mergeCell ref="MU81:MV81"/>
    <mergeCell ref="MW81:MX81"/>
    <mergeCell ref="MY81:MZ81"/>
    <mergeCell ref="NA81:NB81"/>
    <mergeCell ref="NC81:ND81"/>
    <mergeCell ref="MK81:ML81"/>
    <mergeCell ref="MM81:MN81"/>
    <mergeCell ref="MO81:MP81"/>
    <mergeCell ref="MQ81:MR81"/>
    <mergeCell ref="MS81:MT81"/>
    <mergeCell ref="MA81:MB81"/>
    <mergeCell ref="MC81:MD81"/>
    <mergeCell ref="ME81:MF81"/>
    <mergeCell ref="MG81:MH81"/>
    <mergeCell ref="MI81:MJ81"/>
    <mergeCell ref="LQ81:LR81"/>
    <mergeCell ref="LS81:LT81"/>
    <mergeCell ref="LU81:LV81"/>
    <mergeCell ref="LW81:LX81"/>
    <mergeCell ref="LY81:LZ81"/>
    <mergeCell ref="LG81:LH81"/>
    <mergeCell ref="LI81:LJ81"/>
    <mergeCell ref="LK81:LL81"/>
    <mergeCell ref="LM81:LN81"/>
    <mergeCell ref="LO81:LP81"/>
    <mergeCell ref="KW81:KX81"/>
    <mergeCell ref="KY81:KZ81"/>
    <mergeCell ref="LA81:LB81"/>
    <mergeCell ref="LC81:LD81"/>
    <mergeCell ref="LE81:LF81"/>
    <mergeCell ref="KM81:KN81"/>
    <mergeCell ref="KO81:KP81"/>
    <mergeCell ref="KQ81:KR81"/>
    <mergeCell ref="KS81:KT81"/>
    <mergeCell ref="KU81:KV81"/>
    <mergeCell ref="KC81:KD81"/>
    <mergeCell ref="KE81:KF81"/>
    <mergeCell ref="KG81:KH81"/>
    <mergeCell ref="KI81:KJ81"/>
    <mergeCell ref="KK81:KL81"/>
    <mergeCell ref="JS81:JT81"/>
    <mergeCell ref="JU81:JV81"/>
    <mergeCell ref="JW81:JX81"/>
    <mergeCell ref="JY81:JZ81"/>
    <mergeCell ref="KA81:KB81"/>
    <mergeCell ref="JI81:JJ81"/>
    <mergeCell ref="JK81:JL81"/>
    <mergeCell ref="JM81:JN81"/>
    <mergeCell ref="JO81:JP81"/>
    <mergeCell ref="JQ81:JR81"/>
    <mergeCell ref="IY81:IZ81"/>
    <mergeCell ref="JA81:JB81"/>
    <mergeCell ref="JC81:JD81"/>
    <mergeCell ref="JE81:JF81"/>
    <mergeCell ref="JG81:JH81"/>
    <mergeCell ref="IO81:IP81"/>
    <mergeCell ref="IQ81:IR81"/>
    <mergeCell ref="IS81:IT81"/>
    <mergeCell ref="IU81:IV81"/>
    <mergeCell ref="IW81:IX81"/>
    <mergeCell ref="IE81:IF81"/>
    <mergeCell ref="IG81:IH81"/>
    <mergeCell ref="II81:IJ81"/>
    <mergeCell ref="IK81:IL81"/>
    <mergeCell ref="IM81:IN81"/>
    <mergeCell ref="HU81:HV81"/>
    <mergeCell ref="HW81:HX81"/>
    <mergeCell ref="HY81:HZ81"/>
    <mergeCell ref="IA81:IB81"/>
    <mergeCell ref="IC81:ID81"/>
    <mergeCell ref="HK81:HL81"/>
    <mergeCell ref="HM81:HN81"/>
    <mergeCell ref="HO81:HP81"/>
    <mergeCell ref="HQ81:HR81"/>
    <mergeCell ref="HS81:HT81"/>
    <mergeCell ref="HA81:HB81"/>
    <mergeCell ref="HC81:HD81"/>
    <mergeCell ref="HE81:HF81"/>
    <mergeCell ref="HG81:HH81"/>
    <mergeCell ref="HI81:HJ81"/>
    <mergeCell ref="GQ81:GR81"/>
    <mergeCell ref="GS81:GT81"/>
    <mergeCell ref="GU81:GV81"/>
    <mergeCell ref="GW81:GX81"/>
    <mergeCell ref="GY81:GZ81"/>
    <mergeCell ref="GG81:GH81"/>
    <mergeCell ref="GI81:GJ81"/>
    <mergeCell ref="GK81:GL81"/>
    <mergeCell ref="GM81:GN81"/>
    <mergeCell ref="GO81:GP81"/>
    <mergeCell ref="FW81:FX81"/>
    <mergeCell ref="FY81:FZ81"/>
    <mergeCell ref="GA81:GB81"/>
    <mergeCell ref="GC81:GD81"/>
    <mergeCell ref="GE81:GF81"/>
    <mergeCell ref="FM81:FN81"/>
    <mergeCell ref="FO81:FP81"/>
    <mergeCell ref="FQ81:FR81"/>
    <mergeCell ref="FS81:FT81"/>
    <mergeCell ref="FU81:FV81"/>
    <mergeCell ref="FC81:FD81"/>
    <mergeCell ref="FE81:FF81"/>
    <mergeCell ref="FG81:FH81"/>
    <mergeCell ref="FI81:FJ81"/>
    <mergeCell ref="FK81:FL81"/>
    <mergeCell ref="ES81:ET81"/>
    <mergeCell ref="EU81:EV81"/>
    <mergeCell ref="EW81:EX81"/>
    <mergeCell ref="EY81:EZ81"/>
    <mergeCell ref="FA81:FB81"/>
    <mergeCell ref="AW81:AX81"/>
    <mergeCell ref="AY81:AZ81"/>
    <mergeCell ref="BA81:BB81"/>
    <mergeCell ref="BC81:BD81"/>
    <mergeCell ref="BE81:BF81"/>
    <mergeCell ref="AM81:AN81"/>
    <mergeCell ref="AO81:AP81"/>
    <mergeCell ref="AQ81:AR81"/>
    <mergeCell ref="AS81:AT81"/>
    <mergeCell ref="AU81:AV81"/>
    <mergeCell ref="AC81:AD81"/>
    <mergeCell ref="AE81:AF81"/>
    <mergeCell ref="AG81:AH81"/>
    <mergeCell ref="AI81:AJ81"/>
    <mergeCell ref="AK81:AL81"/>
    <mergeCell ref="XFA82:XFB82"/>
    <mergeCell ref="XFC82:XFD82"/>
    <mergeCell ref="E81:F81"/>
    <mergeCell ref="G81:H81"/>
    <mergeCell ref="I81:J81"/>
    <mergeCell ref="K81:L81"/>
    <mergeCell ref="M81:N81"/>
    <mergeCell ref="O81:P81"/>
    <mergeCell ref="Q81:R81"/>
    <mergeCell ref="S81:T81"/>
    <mergeCell ref="U81:V81"/>
    <mergeCell ref="W81:X81"/>
    <mergeCell ref="Y81:Z81"/>
    <mergeCell ref="AA81:AB81"/>
    <mergeCell ref="XEQ82:XER82"/>
    <mergeCell ref="XES82:XET82"/>
    <mergeCell ref="XEU82:XEV82"/>
    <mergeCell ref="XEW82:XEX82"/>
    <mergeCell ref="XEY82:XEZ82"/>
    <mergeCell ref="XEG82:XEH82"/>
    <mergeCell ref="XEI82:XEJ82"/>
    <mergeCell ref="XEK82:XEL82"/>
    <mergeCell ref="XEM82:XEN82"/>
    <mergeCell ref="XEO82:XEP82"/>
    <mergeCell ref="XDW82:XDX82"/>
    <mergeCell ref="XDY82:XDZ82"/>
    <mergeCell ref="XEA82:XEB82"/>
    <mergeCell ref="XEC82:XED82"/>
    <mergeCell ref="XEE82:XEF82"/>
    <mergeCell ref="XDM82:XDN82"/>
    <mergeCell ref="XDO82:XDP82"/>
    <mergeCell ref="XDQ82:XDR82"/>
    <mergeCell ref="XDS82:XDT82"/>
    <mergeCell ref="XDU82:XDV82"/>
    <mergeCell ref="XDC82:XDD82"/>
    <mergeCell ref="XDE82:XDF82"/>
    <mergeCell ref="XDG82:XDH82"/>
    <mergeCell ref="XDI82:XDJ82"/>
    <mergeCell ref="XDK82:XDL82"/>
    <mergeCell ref="EI81:EJ81"/>
    <mergeCell ref="EK81:EL81"/>
    <mergeCell ref="EM81:EN81"/>
    <mergeCell ref="EO81:EP81"/>
    <mergeCell ref="EQ81:ER81"/>
    <mergeCell ref="DY81:DZ81"/>
    <mergeCell ref="EA81:EB81"/>
    <mergeCell ref="EC81:ED81"/>
    <mergeCell ref="EE81:EF81"/>
    <mergeCell ref="EG81:EH81"/>
    <mergeCell ref="XCS82:XCT82"/>
    <mergeCell ref="XCU82:XCV82"/>
    <mergeCell ref="XCW82:XCX82"/>
    <mergeCell ref="XCY82:XCZ82"/>
    <mergeCell ref="XDA82:XDB82"/>
    <mergeCell ref="XCI82:XCJ82"/>
    <mergeCell ref="XCK82:XCL82"/>
    <mergeCell ref="XCM82:XCN82"/>
    <mergeCell ref="XCO82:XCP82"/>
    <mergeCell ref="XCQ82:XCR82"/>
    <mergeCell ref="XBY82:XBZ82"/>
    <mergeCell ref="XCA82:XCB82"/>
    <mergeCell ref="XCC82:XCD82"/>
    <mergeCell ref="XCE82:XCF82"/>
    <mergeCell ref="XCG82:XCH82"/>
    <mergeCell ref="XBO82:XBP82"/>
    <mergeCell ref="XBQ82:XBR82"/>
    <mergeCell ref="XBS82:XBT82"/>
    <mergeCell ref="XBU82:XBV82"/>
    <mergeCell ref="XBW82:XBX82"/>
    <mergeCell ref="XBE82:XBF82"/>
    <mergeCell ref="XBG82:XBH82"/>
    <mergeCell ref="XBI82:XBJ82"/>
    <mergeCell ref="XBK82:XBL82"/>
    <mergeCell ref="XBM82:XBN82"/>
    <mergeCell ref="XAU82:XAV82"/>
    <mergeCell ref="XAW82:XAX82"/>
    <mergeCell ref="XAY82:XAZ82"/>
    <mergeCell ref="XBA82:XBB82"/>
    <mergeCell ref="XBC82:XBD82"/>
    <mergeCell ref="XAK82:XAL82"/>
    <mergeCell ref="XAM82:XAN82"/>
    <mergeCell ref="XAO82:XAP82"/>
    <mergeCell ref="XAQ82:XAR82"/>
    <mergeCell ref="XAS82:XAT82"/>
    <mergeCell ref="XAA82:XAB82"/>
    <mergeCell ref="XAC82:XAD82"/>
    <mergeCell ref="XAE82:XAF82"/>
    <mergeCell ref="XAG82:XAH82"/>
    <mergeCell ref="XAI82:XAJ82"/>
    <mergeCell ref="WZQ82:WZR82"/>
    <mergeCell ref="WZS82:WZT82"/>
    <mergeCell ref="WZU82:WZV82"/>
    <mergeCell ref="WZW82:WZX82"/>
    <mergeCell ref="WZY82:WZZ82"/>
    <mergeCell ref="WZG82:WZH82"/>
    <mergeCell ref="WZI82:WZJ82"/>
    <mergeCell ref="WZK82:WZL82"/>
    <mergeCell ref="WZM82:WZN82"/>
    <mergeCell ref="WZO82:WZP82"/>
    <mergeCell ref="WYW82:WYX82"/>
    <mergeCell ref="WYY82:WYZ82"/>
    <mergeCell ref="WZA82:WZB82"/>
    <mergeCell ref="WZC82:WZD82"/>
    <mergeCell ref="WZE82:WZF82"/>
    <mergeCell ref="WYM82:WYN82"/>
    <mergeCell ref="WYO82:WYP82"/>
    <mergeCell ref="WYQ82:WYR82"/>
    <mergeCell ref="WYS82:WYT82"/>
    <mergeCell ref="WYU82:WYV82"/>
    <mergeCell ref="WYC82:WYD82"/>
    <mergeCell ref="WYE82:WYF82"/>
    <mergeCell ref="WYG82:WYH82"/>
    <mergeCell ref="WYI82:WYJ82"/>
    <mergeCell ref="WYK82:WYL82"/>
    <mergeCell ref="WXS82:WXT82"/>
    <mergeCell ref="WXU82:WXV82"/>
    <mergeCell ref="WXW82:WXX82"/>
    <mergeCell ref="WXY82:WXZ82"/>
    <mergeCell ref="WYA82:WYB82"/>
    <mergeCell ref="WXI82:WXJ82"/>
    <mergeCell ref="WXK82:WXL82"/>
    <mergeCell ref="WXM82:WXN82"/>
    <mergeCell ref="WXO82:WXP82"/>
    <mergeCell ref="WXQ82:WXR82"/>
    <mergeCell ref="WWY82:WWZ82"/>
    <mergeCell ref="WXA82:WXB82"/>
    <mergeCell ref="WXC82:WXD82"/>
    <mergeCell ref="WXE82:WXF82"/>
    <mergeCell ref="WXG82:WXH82"/>
    <mergeCell ref="WWO82:WWP82"/>
    <mergeCell ref="WWQ82:WWR82"/>
    <mergeCell ref="WWS82:WWT82"/>
    <mergeCell ref="WWU82:WWV82"/>
    <mergeCell ref="WWW82:WWX82"/>
    <mergeCell ref="WWE82:WWF82"/>
    <mergeCell ref="WWG82:WWH82"/>
    <mergeCell ref="WWI82:WWJ82"/>
    <mergeCell ref="WWK82:WWL82"/>
    <mergeCell ref="WWM82:WWN82"/>
    <mergeCell ref="WVU82:WVV82"/>
    <mergeCell ref="WVW82:WVX82"/>
    <mergeCell ref="WVY82:WVZ82"/>
    <mergeCell ref="WWA82:WWB82"/>
    <mergeCell ref="WWC82:WWD82"/>
    <mergeCell ref="WVK82:WVL82"/>
    <mergeCell ref="WVM82:WVN82"/>
    <mergeCell ref="WVO82:WVP82"/>
    <mergeCell ref="WVQ82:WVR82"/>
    <mergeCell ref="WVS82:WVT82"/>
    <mergeCell ref="WVA82:WVB82"/>
    <mergeCell ref="WVC82:WVD82"/>
    <mergeCell ref="WVE82:WVF82"/>
    <mergeCell ref="WVG82:WVH82"/>
    <mergeCell ref="WVI82:WVJ82"/>
    <mergeCell ref="WUQ82:WUR82"/>
    <mergeCell ref="WUS82:WUT82"/>
    <mergeCell ref="WUU82:WUV82"/>
    <mergeCell ref="WUW82:WUX82"/>
    <mergeCell ref="WUY82:WUZ82"/>
    <mergeCell ref="WUG82:WUH82"/>
    <mergeCell ref="WUI82:WUJ82"/>
    <mergeCell ref="WUK82:WUL82"/>
    <mergeCell ref="WUM82:WUN82"/>
    <mergeCell ref="WUO82:WUP82"/>
    <mergeCell ref="WTW82:WTX82"/>
    <mergeCell ref="WTY82:WTZ82"/>
    <mergeCell ref="WUA82:WUB82"/>
    <mergeCell ref="WUC82:WUD82"/>
    <mergeCell ref="WUE82:WUF82"/>
    <mergeCell ref="WTM82:WTN82"/>
    <mergeCell ref="WTO82:WTP82"/>
    <mergeCell ref="WTQ82:WTR82"/>
    <mergeCell ref="WTS82:WTT82"/>
    <mergeCell ref="WTU82:WTV82"/>
    <mergeCell ref="WTC82:WTD82"/>
    <mergeCell ref="WTE82:WTF82"/>
    <mergeCell ref="WTG82:WTH82"/>
    <mergeCell ref="WTI82:WTJ82"/>
    <mergeCell ref="WTK82:WTL82"/>
    <mergeCell ref="WSS82:WST82"/>
    <mergeCell ref="WSU82:WSV82"/>
    <mergeCell ref="WSW82:WSX82"/>
    <mergeCell ref="WSY82:WSZ82"/>
    <mergeCell ref="WTA82:WTB82"/>
    <mergeCell ref="WSI82:WSJ82"/>
    <mergeCell ref="WSK82:WSL82"/>
    <mergeCell ref="WSM82:WSN82"/>
    <mergeCell ref="WSO82:WSP82"/>
    <mergeCell ref="WSQ82:WSR82"/>
    <mergeCell ref="WRY82:WRZ82"/>
    <mergeCell ref="WSA82:WSB82"/>
    <mergeCell ref="WSC82:WSD82"/>
    <mergeCell ref="WSE82:WSF82"/>
    <mergeCell ref="WSG82:WSH82"/>
    <mergeCell ref="WRO82:WRP82"/>
    <mergeCell ref="WRQ82:WRR82"/>
    <mergeCell ref="WRS82:WRT82"/>
    <mergeCell ref="WRU82:WRV82"/>
    <mergeCell ref="WRW82:WRX82"/>
    <mergeCell ref="WRE82:WRF82"/>
    <mergeCell ref="WRG82:WRH82"/>
    <mergeCell ref="WRI82:WRJ82"/>
    <mergeCell ref="WRK82:WRL82"/>
    <mergeCell ref="WRM82:WRN82"/>
    <mergeCell ref="WQU82:WQV82"/>
    <mergeCell ref="WQW82:WQX82"/>
    <mergeCell ref="WQY82:WQZ82"/>
    <mergeCell ref="WRA82:WRB82"/>
    <mergeCell ref="WRC82:WRD82"/>
    <mergeCell ref="WQK82:WQL82"/>
    <mergeCell ref="WQM82:WQN82"/>
    <mergeCell ref="WQO82:WQP82"/>
    <mergeCell ref="WQQ82:WQR82"/>
    <mergeCell ref="WQS82:WQT82"/>
    <mergeCell ref="WQA82:WQB82"/>
    <mergeCell ref="WQC82:WQD82"/>
    <mergeCell ref="WQE82:WQF82"/>
    <mergeCell ref="WQG82:WQH82"/>
    <mergeCell ref="WQI82:WQJ82"/>
    <mergeCell ref="WPQ82:WPR82"/>
    <mergeCell ref="WPS82:WPT82"/>
    <mergeCell ref="WPU82:WPV82"/>
    <mergeCell ref="WPW82:WPX82"/>
    <mergeCell ref="WPY82:WPZ82"/>
    <mergeCell ref="WPG82:WPH82"/>
    <mergeCell ref="WPI82:WPJ82"/>
    <mergeCell ref="WPK82:WPL82"/>
    <mergeCell ref="WPM82:WPN82"/>
    <mergeCell ref="WPO82:WPP82"/>
    <mergeCell ref="WOW82:WOX82"/>
    <mergeCell ref="WOY82:WOZ82"/>
    <mergeCell ref="WPA82:WPB82"/>
    <mergeCell ref="WPC82:WPD82"/>
    <mergeCell ref="WPE82:WPF82"/>
    <mergeCell ref="WOM82:WON82"/>
    <mergeCell ref="WOO82:WOP82"/>
    <mergeCell ref="WOQ82:WOR82"/>
    <mergeCell ref="WOS82:WOT82"/>
    <mergeCell ref="WOU82:WOV82"/>
    <mergeCell ref="WOC82:WOD82"/>
    <mergeCell ref="WOE82:WOF82"/>
    <mergeCell ref="WOG82:WOH82"/>
    <mergeCell ref="WOI82:WOJ82"/>
    <mergeCell ref="WOK82:WOL82"/>
    <mergeCell ref="WNS82:WNT82"/>
    <mergeCell ref="WNU82:WNV82"/>
    <mergeCell ref="WNW82:WNX82"/>
    <mergeCell ref="WNY82:WNZ82"/>
    <mergeCell ref="WOA82:WOB82"/>
    <mergeCell ref="WNI82:WNJ82"/>
    <mergeCell ref="WNK82:WNL82"/>
    <mergeCell ref="WNM82:WNN82"/>
    <mergeCell ref="WNO82:WNP82"/>
    <mergeCell ref="WNQ82:WNR82"/>
    <mergeCell ref="WMY82:WMZ82"/>
    <mergeCell ref="WNA82:WNB82"/>
    <mergeCell ref="WNC82:WND82"/>
    <mergeCell ref="WNE82:WNF82"/>
    <mergeCell ref="WNG82:WNH82"/>
    <mergeCell ref="WMO82:WMP82"/>
    <mergeCell ref="WMQ82:WMR82"/>
    <mergeCell ref="WMS82:WMT82"/>
    <mergeCell ref="WMU82:WMV82"/>
    <mergeCell ref="WMW82:WMX82"/>
    <mergeCell ref="WME82:WMF82"/>
    <mergeCell ref="WMG82:WMH82"/>
    <mergeCell ref="WMI82:WMJ82"/>
    <mergeCell ref="WMK82:WML82"/>
    <mergeCell ref="WMM82:WMN82"/>
    <mergeCell ref="WLU82:WLV82"/>
    <mergeCell ref="WLW82:WLX82"/>
    <mergeCell ref="WLY82:WLZ82"/>
    <mergeCell ref="WMA82:WMB82"/>
    <mergeCell ref="WMC82:WMD82"/>
    <mergeCell ref="WLK82:WLL82"/>
    <mergeCell ref="WLM82:WLN82"/>
    <mergeCell ref="WLO82:WLP82"/>
    <mergeCell ref="WLQ82:WLR82"/>
    <mergeCell ref="WLS82:WLT82"/>
    <mergeCell ref="WLA82:WLB82"/>
    <mergeCell ref="WLC82:WLD82"/>
    <mergeCell ref="WLE82:WLF82"/>
    <mergeCell ref="WLG82:WLH82"/>
    <mergeCell ref="WLI82:WLJ82"/>
    <mergeCell ref="WKQ82:WKR82"/>
    <mergeCell ref="WKS82:WKT82"/>
    <mergeCell ref="WKU82:WKV82"/>
    <mergeCell ref="WKW82:WKX82"/>
    <mergeCell ref="WKY82:WKZ82"/>
    <mergeCell ref="WKG82:WKH82"/>
    <mergeCell ref="WKI82:WKJ82"/>
    <mergeCell ref="WKK82:WKL82"/>
    <mergeCell ref="WKM82:WKN82"/>
    <mergeCell ref="WKO82:WKP82"/>
    <mergeCell ref="WJW82:WJX82"/>
    <mergeCell ref="WJY82:WJZ82"/>
    <mergeCell ref="WKA82:WKB82"/>
    <mergeCell ref="WKC82:WKD82"/>
    <mergeCell ref="WKE82:WKF82"/>
    <mergeCell ref="WJM82:WJN82"/>
    <mergeCell ref="WJO82:WJP82"/>
    <mergeCell ref="WJQ82:WJR82"/>
    <mergeCell ref="WJS82:WJT82"/>
    <mergeCell ref="WJU82:WJV82"/>
    <mergeCell ref="WJC82:WJD82"/>
    <mergeCell ref="WJE82:WJF82"/>
    <mergeCell ref="WJG82:WJH82"/>
    <mergeCell ref="WJI82:WJJ82"/>
    <mergeCell ref="WJK82:WJL82"/>
    <mergeCell ref="WIS82:WIT82"/>
    <mergeCell ref="WIU82:WIV82"/>
    <mergeCell ref="WIW82:WIX82"/>
    <mergeCell ref="WIY82:WIZ82"/>
    <mergeCell ref="WJA82:WJB82"/>
    <mergeCell ref="WII82:WIJ82"/>
    <mergeCell ref="WIK82:WIL82"/>
    <mergeCell ref="WIM82:WIN82"/>
    <mergeCell ref="WIO82:WIP82"/>
    <mergeCell ref="WIQ82:WIR82"/>
    <mergeCell ref="WHY82:WHZ82"/>
    <mergeCell ref="WIA82:WIB82"/>
    <mergeCell ref="WIC82:WID82"/>
    <mergeCell ref="WIE82:WIF82"/>
    <mergeCell ref="WIG82:WIH82"/>
    <mergeCell ref="WHO82:WHP82"/>
    <mergeCell ref="WHQ82:WHR82"/>
    <mergeCell ref="WHS82:WHT82"/>
    <mergeCell ref="WHU82:WHV82"/>
    <mergeCell ref="WHW82:WHX82"/>
    <mergeCell ref="WHE82:WHF82"/>
    <mergeCell ref="WHG82:WHH82"/>
    <mergeCell ref="WHI82:WHJ82"/>
    <mergeCell ref="WHK82:WHL82"/>
    <mergeCell ref="WHM82:WHN82"/>
    <mergeCell ref="WGU82:WGV82"/>
    <mergeCell ref="WGW82:WGX82"/>
    <mergeCell ref="WGY82:WGZ82"/>
    <mergeCell ref="WHA82:WHB82"/>
    <mergeCell ref="WHC82:WHD82"/>
    <mergeCell ref="WGK82:WGL82"/>
    <mergeCell ref="WGM82:WGN82"/>
    <mergeCell ref="WGO82:WGP82"/>
    <mergeCell ref="WGQ82:WGR82"/>
    <mergeCell ref="WGS82:WGT82"/>
    <mergeCell ref="WGA82:WGB82"/>
    <mergeCell ref="WGC82:WGD82"/>
    <mergeCell ref="WGE82:WGF82"/>
    <mergeCell ref="WGG82:WGH82"/>
    <mergeCell ref="WGI82:WGJ82"/>
    <mergeCell ref="WFQ82:WFR82"/>
    <mergeCell ref="WFS82:WFT82"/>
    <mergeCell ref="WFU82:WFV82"/>
    <mergeCell ref="WFW82:WFX82"/>
    <mergeCell ref="WFY82:WFZ82"/>
    <mergeCell ref="WFG82:WFH82"/>
    <mergeCell ref="WFI82:WFJ82"/>
    <mergeCell ref="WFK82:WFL82"/>
    <mergeCell ref="WFM82:WFN82"/>
    <mergeCell ref="WFO82:WFP82"/>
    <mergeCell ref="WEW82:WEX82"/>
    <mergeCell ref="WEY82:WEZ82"/>
    <mergeCell ref="WFA82:WFB82"/>
    <mergeCell ref="WFC82:WFD82"/>
    <mergeCell ref="WFE82:WFF82"/>
    <mergeCell ref="WEM82:WEN82"/>
    <mergeCell ref="WEO82:WEP82"/>
    <mergeCell ref="WEQ82:WER82"/>
    <mergeCell ref="WES82:WET82"/>
    <mergeCell ref="WEU82:WEV82"/>
    <mergeCell ref="WEC82:WED82"/>
    <mergeCell ref="WEE82:WEF82"/>
    <mergeCell ref="WEG82:WEH82"/>
    <mergeCell ref="WEI82:WEJ82"/>
    <mergeCell ref="WEK82:WEL82"/>
    <mergeCell ref="WDS82:WDT82"/>
    <mergeCell ref="WDU82:WDV82"/>
    <mergeCell ref="WDW82:WDX82"/>
    <mergeCell ref="WDY82:WDZ82"/>
    <mergeCell ref="WEA82:WEB82"/>
    <mergeCell ref="WDI82:WDJ82"/>
    <mergeCell ref="WDK82:WDL82"/>
    <mergeCell ref="WDM82:WDN82"/>
    <mergeCell ref="WDO82:WDP82"/>
    <mergeCell ref="WDQ82:WDR82"/>
    <mergeCell ref="WCY82:WCZ82"/>
    <mergeCell ref="WDA82:WDB82"/>
    <mergeCell ref="WDC82:WDD82"/>
    <mergeCell ref="WDE82:WDF82"/>
    <mergeCell ref="WDG82:WDH82"/>
    <mergeCell ref="WCO82:WCP82"/>
    <mergeCell ref="WCQ82:WCR82"/>
    <mergeCell ref="WCS82:WCT82"/>
    <mergeCell ref="WCU82:WCV82"/>
    <mergeCell ref="WCW82:WCX82"/>
    <mergeCell ref="WCE82:WCF82"/>
    <mergeCell ref="WCG82:WCH82"/>
    <mergeCell ref="WCI82:WCJ82"/>
    <mergeCell ref="WCK82:WCL82"/>
    <mergeCell ref="WCM82:WCN82"/>
    <mergeCell ref="WBU82:WBV82"/>
    <mergeCell ref="WBW82:WBX82"/>
    <mergeCell ref="WBY82:WBZ82"/>
    <mergeCell ref="WCA82:WCB82"/>
    <mergeCell ref="WCC82:WCD82"/>
    <mergeCell ref="WBK82:WBL82"/>
    <mergeCell ref="WBM82:WBN82"/>
    <mergeCell ref="WBO82:WBP82"/>
    <mergeCell ref="WBQ82:WBR82"/>
    <mergeCell ref="WBS82:WBT82"/>
    <mergeCell ref="WBA82:WBB82"/>
    <mergeCell ref="WBC82:WBD82"/>
    <mergeCell ref="WBE82:WBF82"/>
    <mergeCell ref="WBG82:WBH82"/>
    <mergeCell ref="WBI82:WBJ82"/>
    <mergeCell ref="WAQ82:WAR82"/>
    <mergeCell ref="WAS82:WAT82"/>
    <mergeCell ref="WAU82:WAV82"/>
    <mergeCell ref="WAW82:WAX82"/>
    <mergeCell ref="WAY82:WAZ82"/>
    <mergeCell ref="WAG82:WAH82"/>
    <mergeCell ref="WAI82:WAJ82"/>
    <mergeCell ref="WAK82:WAL82"/>
    <mergeCell ref="WAM82:WAN82"/>
    <mergeCell ref="WAO82:WAP82"/>
    <mergeCell ref="VZW82:VZX82"/>
    <mergeCell ref="VZY82:VZZ82"/>
    <mergeCell ref="WAA82:WAB82"/>
    <mergeCell ref="WAC82:WAD82"/>
    <mergeCell ref="WAE82:WAF82"/>
    <mergeCell ref="VZM82:VZN82"/>
    <mergeCell ref="VZO82:VZP82"/>
    <mergeCell ref="VZQ82:VZR82"/>
    <mergeCell ref="VZS82:VZT82"/>
    <mergeCell ref="VZU82:VZV82"/>
    <mergeCell ref="VZC82:VZD82"/>
    <mergeCell ref="VZE82:VZF82"/>
    <mergeCell ref="VZG82:VZH82"/>
    <mergeCell ref="VZI82:VZJ82"/>
    <mergeCell ref="VZK82:VZL82"/>
    <mergeCell ref="VYS82:VYT82"/>
    <mergeCell ref="VYU82:VYV82"/>
    <mergeCell ref="VYW82:VYX82"/>
    <mergeCell ref="VYY82:VYZ82"/>
    <mergeCell ref="VZA82:VZB82"/>
    <mergeCell ref="VYI82:VYJ82"/>
    <mergeCell ref="VYK82:VYL82"/>
    <mergeCell ref="VYM82:VYN82"/>
    <mergeCell ref="VYO82:VYP82"/>
    <mergeCell ref="VYQ82:VYR82"/>
    <mergeCell ref="VXY82:VXZ82"/>
    <mergeCell ref="VYA82:VYB82"/>
    <mergeCell ref="VYC82:VYD82"/>
    <mergeCell ref="VYE82:VYF82"/>
    <mergeCell ref="VYG82:VYH82"/>
    <mergeCell ref="VXO82:VXP82"/>
    <mergeCell ref="VXQ82:VXR82"/>
    <mergeCell ref="VXS82:VXT82"/>
    <mergeCell ref="VXU82:VXV82"/>
    <mergeCell ref="VXW82:VXX82"/>
    <mergeCell ref="VXE82:VXF82"/>
    <mergeCell ref="VXG82:VXH82"/>
    <mergeCell ref="VXI82:VXJ82"/>
    <mergeCell ref="VXK82:VXL82"/>
    <mergeCell ref="VXM82:VXN82"/>
    <mergeCell ref="VWU82:VWV82"/>
    <mergeCell ref="VWW82:VWX82"/>
    <mergeCell ref="VWY82:VWZ82"/>
    <mergeCell ref="VXA82:VXB82"/>
    <mergeCell ref="VXC82:VXD82"/>
    <mergeCell ref="VWK82:VWL82"/>
    <mergeCell ref="VWM82:VWN82"/>
    <mergeCell ref="VWO82:VWP82"/>
    <mergeCell ref="VWQ82:VWR82"/>
    <mergeCell ref="VWS82:VWT82"/>
    <mergeCell ref="VWA82:VWB82"/>
    <mergeCell ref="VWC82:VWD82"/>
    <mergeCell ref="VWE82:VWF82"/>
    <mergeCell ref="VWG82:VWH82"/>
    <mergeCell ref="VWI82:VWJ82"/>
    <mergeCell ref="VVQ82:VVR82"/>
    <mergeCell ref="VVS82:VVT82"/>
    <mergeCell ref="VVU82:VVV82"/>
    <mergeCell ref="VVW82:VVX82"/>
    <mergeCell ref="VVY82:VVZ82"/>
    <mergeCell ref="VVG82:VVH82"/>
    <mergeCell ref="VVI82:VVJ82"/>
    <mergeCell ref="VVK82:VVL82"/>
    <mergeCell ref="VVM82:VVN82"/>
    <mergeCell ref="VVO82:VVP82"/>
    <mergeCell ref="VUW82:VUX82"/>
    <mergeCell ref="VUY82:VUZ82"/>
    <mergeCell ref="VVA82:VVB82"/>
    <mergeCell ref="VVC82:VVD82"/>
    <mergeCell ref="VVE82:VVF82"/>
    <mergeCell ref="VUM82:VUN82"/>
    <mergeCell ref="VUO82:VUP82"/>
    <mergeCell ref="VUQ82:VUR82"/>
    <mergeCell ref="VUS82:VUT82"/>
    <mergeCell ref="VUU82:VUV82"/>
    <mergeCell ref="VUC82:VUD82"/>
    <mergeCell ref="VUE82:VUF82"/>
    <mergeCell ref="VUG82:VUH82"/>
    <mergeCell ref="VUI82:VUJ82"/>
    <mergeCell ref="VUK82:VUL82"/>
    <mergeCell ref="VTS82:VTT82"/>
    <mergeCell ref="VTU82:VTV82"/>
    <mergeCell ref="VTW82:VTX82"/>
    <mergeCell ref="VTY82:VTZ82"/>
    <mergeCell ref="VUA82:VUB82"/>
    <mergeCell ref="VTI82:VTJ82"/>
    <mergeCell ref="VTK82:VTL82"/>
    <mergeCell ref="VTM82:VTN82"/>
    <mergeCell ref="VTO82:VTP82"/>
    <mergeCell ref="VTQ82:VTR82"/>
    <mergeCell ref="VSY82:VSZ82"/>
    <mergeCell ref="VTA82:VTB82"/>
    <mergeCell ref="VTC82:VTD82"/>
    <mergeCell ref="VTE82:VTF82"/>
    <mergeCell ref="VTG82:VTH82"/>
    <mergeCell ref="VSO82:VSP82"/>
    <mergeCell ref="VSQ82:VSR82"/>
    <mergeCell ref="VSS82:VST82"/>
    <mergeCell ref="VSU82:VSV82"/>
    <mergeCell ref="VSW82:VSX82"/>
    <mergeCell ref="VSE82:VSF82"/>
    <mergeCell ref="VSG82:VSH82"/>
    <mergeCell ref="VSI82:VSJ82"/>
    <mergeCell ref="VSK82:VSL82"/>
    <mergeCell ref="VSM82:VSN82"/>
    <mergeCell ref="VRU82:VRV82"/>
    <mergeCell ref="VRW82:VRX82"/>
    <mergeCell ref="VRY82:VRZ82"/>
    <mergeCell ref="VSA82:VSB82"/>
    <mergeCell ref="VSC82:VSD82"/>
    <mergeCell ref="VRK82:VRL82"/>
    <mergeCell ref="VRM82:VRN82"/>
    <mergeCell ref="VRO82:VRP82"/>
    <mergeCell ref="VRQ82:VRR82"/>
    <mergeCell ref="VRS82:VRT82"/>
    <mergeCell ref="VRA82:VRB82"/>
    <mergeCell ref="VRC82:VRD82"/>
    <mergeCell ref="VRE82:VRF82"/>
    <mergeCell ref="VRG82:VRH82"/>
    <mergeCell ref="VRI82:VRJ82"/>
    <mergeCell ref="VQQ82:VQR82"/>
    <mergeCell ref="VQS82:VQT82"/>
    <mergeCell ref="VQU82:VQV82"/>
    <mergeCell ref="VQW82:VQX82"/>
    <mergeCell ref="VQY82:VQZ82"/>
    <mergeCell ref="VQG82:VQH82"/>
    <mergeCell ref="VQI82:VQJ82"/>
    <mergeCell ref="VQK82:VQL82"/>
    <mergeCell ref="VQM82:VQN82"/>
    <mergeCell ref="VQO82:VQP82"/>
    <mergeCell ref="VPW82:VPX82"/>
    <mergeCell ref="VPY82:VPZ82"/>
    <mergeCell ref="VQA82:VQB82"/>
    <mergeCell ref="VQC82:VQD82"/>
    <mergeCell ref="VQE82:VQF82"/>
    <mergeCell ref="VPM82:VPN82"/>
    <mergeCell ref="VPO82:VPP82"/>
    <mergeCell ref="VPQ82:VPR82"/>
    <mergeCell ref="VPS82:VPT82"/>
    <mergeCell ref="VPU82:VPV82"/>
    <mergeCell ref="VPC82:VPD82"/>
    <mergeCell ref="VPE82:VPF82"/>
    <mergeCell ref="VPG82:VPH82"/>
    <mergeCell ref="VPI82:VPJ82"/>
    <mergeCell ref="VPK82:VPL82"/>
    <mergeCell ref="VOS82:VOT82"/>
    <mergeCell ref="VOU82:VOV82"/>
    <mergeCell ref="VOW82:VOX82"/>
    <mergeCell ref="VOY82:VOZ82"/>
    <mergeCell ref="VPA82:VPB82"/>
    <mergeCell ref="VOI82:VOJ82"/>
    <mergeCell ref="VOK82:VOL82"/>
    <mergeCell ref="VOM82:VON82"/>
    <mergeCell ref="VOO82:VOP82"/>
    <mergeCell ref="VOQ82:VOR82"/>
    <mergeCell ref="VNY82:VNZ82"/>
    <mergeCell ref="VOA82:VOB82"/>
    <mergeCell ref="VOC82:VOD82"/>
    <mergeCell ref="VOE82:VOF82"/>
    <mergeCell ref="VOG82:VOH82"/>
    <mergeCell ref="VNO82:VNP82"/>
    <mergeCell ref="VNQ82:VNR82"/>
    <mergeCell ref="VNS82:VNT82"/>
    <mergeCell ref="VNU82:VNV82"/>
    <mergeCell ref="VNW82:VNX82"/>
    <mergeCell ref="VNE82:VNF82"/>
    <mergeCell ref="VNG82:VNH82"/>
    <mergeCell ref="VNI82:VNJ82"/>
    <mergeCell ref="VNK82:VNL82"/>
    <mergeCell ref="VNM82:VNN82"/>
    <mergeCell ref="VMU82:VMV82"/>
    <mergeCell ref="VMW82:VMX82"/>
    <mergeCell ref="VMY82:VMZ82"/>
    <mergeCell ref="VNA82:VNB82"/>
    <mergeCell ref="VNC82:VND82"/>
    <mergeCell ref="VMK82:VML82"/>
    <mergeCell ref="VMM82:VMN82"/>
    <mergeCell ref="VMO82:VMP82"/>
    <mergeCell ref="VMQ82:VMR82"/>
    <mergeCell ref="VMS82:VMT82"/>
    <mergeCell ref="VMA82:VMB82"/>
    <mergeCell ref="VMC82:VMD82"/>
    <mergeCell ref="VME82:VMF82"/>
    <mergeCell ref="VMG82:VMH82"/>
    <mergeCell ref="VMI82:VMJ82"/>
    <mergeCell ref="VLQ82:VLR82"/>
    <mergeCell ref="VLS82:VLT82"/>
    <mergeCell ref="VLU82:VLV82"/>
    <mergeCell ref="VLW82:VLX82"/>
    <mergeCell ref="VLY82:VLZ82"/>
    <mergeCell ref="VLG82:VLH82"/>
    <mergeCell ref="VLI82:VLJ82"/>
    <mergeCell ref="VLK82:VLL82"/>
    <mergeCell ref="VLM82:VLN82"/>
    <mergeCell ref="VLO82:VLP82"/>
    <mergeCell ref="VKW82:VKX82"/>
    <mergeCell ref="VKY82:VKZ82"/>
    <mergeCell ref="VLA82:VLB82"/>
    <mergeCell ref="VLC82:VLD82"/>
    <mergeCell ref="VLE82:VLF82"/>
    <mergeCell ref="VKM82:VKN82"/>
    <mergeCell ref="VKO82:VKP82"/>
    <mergeCell ref="VKQ82:VKR82"/>
    <mergeCell ref="VKS82:VKT82"/>
    <mergeCell ref="VKU82:VKV82"/>
    <mergeCell ref="VKC82:VKD82"/>
    <mergeCell ref="VKE82:VKF82"/>
    <mergeCell ref="VKG82:VKH82"/>
    <mergeCell ref="VKI82:VKJ82"/>
    <mergeCell ref="VKK82:VKL82"/>
    <mergeCell ref="VJS82:VJT82"/>
    <mergeCell ref="VJU82:VJV82"/>
    <mergeCell ref="VJW82:VJX82"/>
    <mergeCell ref="VJY82:VJZ82"/>
    <mergeCell ref="VKA82:VKB82"/>
    <mergeCell ref="VJI82:VJJ82"/>
    <mergeCell ref="VJK82:VJL82"/>
    <mergeCell ref="VJM82:VJN82"/>
    <mergeCell ref="VJO82:VJP82"/>
    <mergeCell ref="VJQ82:VJR82"/>
    <mergeCell ref="VIY82:VIZ82"/>
    <mergeCell ref="VJA82:VJB82"/>
    <mergeCell ref="VJC82:VJD82"/>
    <mergeCell ref="VJE82:VJF82"/>
    <mergeCell ref="VJG82:VJH82"/>
    <mergeCell ref="VIO82:VIP82"/>
    <mergeCell ref="VIQ82:VIR82"/>
    <mergeCell ref="VIS82:VIT82"/>
    <mergeCell ref="VIU82:VIV82"/>
    <mergeCell ref="VIW82:VIX82"/>
    <mergeCell ref="VIE82:VIF82"/>
    <mergeCell ref="VIG82:VIH82"/>
    <mergeCell ref="VII82:VIJ82"/>
    <mergeCell ref="VIK82:VIL82"/>
    <mergeCell ref="VIM82:VIN82"/>
    <mergeCell ref="VHU82:VHV82"/>
    <mergeCell ref="VHW82:VHX82"/>
    <mergeCell ref="VHY82:VHZ82"/>
    <mergeCell ref="VIA82:VIB82"/>
    <mergeCell ref="VIC82:VID82"/>
    <mergeCell ref="VHK82:VHL82"/>
    <mergeCell ref="VHM82:VHN82"/>
    <mergeCell ref="VHO82:VHP82"/>
    <mergeCell ref="VHQ82:VHR82"/>
    <mergeCell ref="VHS82:VHT82"/>
    <mergeCell ref="VHA82:VHB82"/>
    <mergeCell ref="VHC82:VHD82"/>
    <mergeCell ref="VHE82:VHF82"/>
    <mergeCell ref="VHG82:VHH82"/>
    <mergeCell ref="VHI82:VHJ82"/>
    <mergeCell ref="VGQ82:VGR82"/>
    <mergeCell ref="VGS82:VGT82"/>
    <mergeCell ref="VGU82:VGV82"/>
    <mergeCell ref="VGW82:VGX82"/>
    <mergeCell ref="VGY82:VGZ82"/>
    <mergeCell ref="VGG82:VGH82"/>
    <mergeCell ref="VGI82:VGJ82"/>
    <mergeCell ref="VGK82:VGL82"/>
    <mergeCell ref="VGM82:VGN82"/>
    <mergeCell ref="VGO82:VGP82"/>
    <mergeCell ref="VFW82:VFX82"/>
    <mergeCell ref="VFY82:VFZ82"/>
    <mergeCell ref="VGA82:VGB82"/>
    <mergeCell ref="VGC82:VGD82"/>
    <mergeCell ref="VGE82:VGF82"/>
    <mergeCell ref="VFM82:VFN82"/>
    <mergeCell ref="VFO82:VFP82"/>
    <mergeCell ref="VFQ82:VFR82"/>
    <mergeCell ref="VFS82:VFT82"/>
    <mergeCell ref="VFU82:VFV82"/>
    <mergeCell ref="VFC82:VFD82"/>
    <mergeCell ref="VFE82:VFF82"/>
    <mergeCell ref="VFG82:VFH82"/>
    <mergeCell ref="VFI82:VFJ82"/>
    <mergeCell ref="VFK82:VFL82"/>
    <mergeCell ref="VES82:VET82"/>
    <mergeCell ref="VEU82:VEV82"/>
    <mergeCell ref="VEW82:VEX82"/>
    <mergeCell ref="VEY82:VEZ82"/>
    <mergeCell ref="VFA82:VFB82"/>
    <mergeCell ref="VEI82:VEJ82"/>
    <mergeCell ref="VEK82:VEL82"/>
    <mergeCell ref="VEM82:VEN82"/>
    <mergeCell ref="VEO82:VEP82"/>
    <mergeCell ref="VEQ82:VER82"/>
    <mergeCell ref="VDY82:VDZ82"/>
    <mergeCell ref="VEA82:VEB82"/>
    <mergeCell ref="VEC82:VED82"/>
    <mergeCell ref="VEE82:VEF82"/>
    <mergeCell ref="VEG82:VEH82"/>
    <mergeCell ref="VDO82:VDP82"/>
    <mergeCell ref="VDQ82:VDR82"/>
    <mergeCell ref="VDS82:VDT82"/>
    <mergeCell ref="VDU82:VDV82"/>
    <mergeCell ref="VDW82:VDX82"/>
    <mergeCell ref="VDE82:VDF82"/>
    <mergeCell ref="VDG82:VDH82"/>
    <mergeCell ref="VDI82:VDJ82"/>
    <mergeCell ref="VDK82:VDL82"/>
    <mergeCell ref="VDM82:VDN82"/>
    <mergeCell ref="VCU82:VCV82"/>
    <mergeCell ref="VCW82:VCX82"/>
    <mergeCell ref="VCY82:VCZ82"/>
    <mergeCell ref="VDA82:VDB82"/>
    <mergeCell ref="VDC82:VDD82"/>
    <mergeCell ref="VCK82:VCL82"/>
    <mergeCell ref="VCM82:VCN82"/>
    <mergeCell ref="VCO82:VCP82"/>
    <mergeCell ref="VCQ82:VCR82"/>
    <mergeCell ref="VCS82:VCT82"/>
    <mergeCell ref="VCA82:VCB82"/>
    <mergeCell ref="VCC82:VCD82"/>
    <mergeCell ref="VCE82:VCF82"/>
    <mergeCell ref="VCG82:VCH82"/>
    <mergeCell ref="VCI82:VCJ82"/>
    <mergeCell ref="VBQ82:VBR82"/>
    <mergeCell ref="VBS82:VBT82"/>
    <mergeCell ref="VBU82:VBV82"/>
    <mergeCell ref="VBW82:VBX82"/>
    <mergeCell ref="VBY82:VBZ82"/>
    <mergeCell ref="VBG82:VBH82"/>
    <mergeCell ref="VBI82:VBJ82"/>
    <mergeCell ref="VBK82:VBL82"/>
    <mergeCell ref="VBM82:VBN82"/>
    <mergeCell ref="VBO82:VBP82"/>
    <mergeCell ref="VAW82:VAX82"/>
    <mergeCell ref="VAY82:VAZ82"/>
    <mergeCell ref="VBA82:VBB82"/>
    <mergeCell ref="VBC82:VBD82"/>
    <mergeCell ref="VBE82:VBF82"/>
    <mergeCell ref="VAM82:VAN82"/>
    <mergeCell ref="VAO82:VAP82"/>
    <mergeCell ref="VAQ82:VAR82"/>
    <mergeCell ref="VAS82:VAT82"/>
    <mergeCell ref="VAU82:VAV82"/>
    <mergeCell ref="VAC82:VAD82"/>
    <mergeCell ref="VAE82:VAF82"/>
    <mergeCell ref="VAG82:VAH82"/>
    <mergeCell ref="VAI82:VAJ82"/>
    <mergeCell ref="VAK82:VAL82"/>
    <mergeCell ref="UZS82:UZT82"/>
    <mergeCell ref="UZU82:UZV82"/>
    <mergeCell ref="UZW82:UZX82"/>
    <mergeCell ref="UZY82:UZZ82"/>
    <mergeCell ref="VAA82:VAB82"/>
    <mergeCell ref="UZI82:UZJ82"/>
    <mergeCell ref="UZK82:UZL82"/>
    <mergeCell ref="UZM82:UZN82"/>
    <mergeCell ref="UZO82:UZP82"/>
    <mergeCell ref="UZQ82:UZR82"/>
    <mergeCell ref="UYY82:UYZ82"/>
    <mergeCell ref="UZA82:UZB82"/>
    <mergeCell ref="UZC82:UZD82"/>
    <mergeCell ref="UZE82:UZF82"/>
    <mergeCell ref="UZG82:UZH82"/>
    <mergeCell ref="UYO82:UYP82"/>
    <mergeCell ref="UYQ82:UYR82"/>
    <mergeCell ref="UYS82:UYT82"/>
    <mergeCell ref="UYU82:UYV82"/>
    <mergeCell ref="UYW82:UYX82"/>
    <mergeCell ref="UYE82:UYF82"/>
    <mergeCell ref="UYG82:UYH82"/>
    <mergeCell ref="UYI82:UYJ82"/>
    <mergeCell ref="UYK82:UYL82"/>
    <mergeCell ref="UYM82:UYN82"/>
    <mergeCell ref="UXU82:UXV82"/>
    <mergeCell ref="UXW82:UXX82"/>
    <mergeCell ref="UXY82:UXZ82"/>
    <mergeCell ref="UYA82:UYB82"/>
    <mergeCell ref="UYC82:UYD82"/>
    <mergeCell ref="UXK82:UXL82"/>
    <mergeCell ref="UXM82:UXN82"/>
    <mergeCell ref="UXO82:UXP82"/>
    <mergeCell ref="UXQ82:UXR82"/>
    <mergeCell ref="UXS82:UXT82"/>
    <mergeCell ref="UXA82:UXB82"/>
    <mergeCell ref="UXC82:UXD82"/>
    <mergeCell ref="UXE82:UXF82"/>
    <mergeCell ref="UXG82:UXH82"/>
    <mergeCell ref="UXI82:UXJ82"/>
    <mergeCell ref="UWQ82:UWR82"/>
    <mergeCell ref="UWS82:UWT82"/>
    <mergeCell ref="UWU82:UWV82"/>
    <mergeCell ref="UWW82:UWX82"/>
    <mergeCell ref="UWY82:UWZ82"/>
    <mergeCell ref="UWG82:UWH82"/>
    <mergeCell ref="UWI82:UWJ82"/>
    <mergeCell ref="UWK82:UWL82"/>
    <mergeCell ref="UWM82:UWN82"/>
    <mergeCell ref="UWO82:UWP82"/>
    <mergeCell ref="UVW82:UVX82"/>
    <mergeCell ref="UVY82:UVZ82"/>
    <mergeCell ref="UWA82:UWB82"/>
    <mergeCell ref="UWC82:UWD82"/>
    <mergeCell ref="UWE82:UWF82"/>
    <mergeCell ref="UVM82:UVN82"/>
    <mergeCell ref="UVO82:UVP82"/>
    <mergeCell ref="UVQ82:UVR82"/>
    <mergeCell ref="UVS82:UVT82"/>
    <mergeCell ref="UVU82:UVV82"/>
    <mergeCell ref="UVC82:UVD82"/>
    <mergeCell ref="UVE82:UVF82"/>
    <mergeCell ref="UVG82:UVH82"/>
    <mergeCell ref="UVI82:UVJ82"/>
    <mergeCell ref="UVK82:UVL82"/>
    <mergeCell ref="UUS82:UUT82"/>
    <mergeCell ref="UUU82:UUV82"/>
    <mergeCell ref="UUW82:UUX82"/>
    <mergeCell ref="UUY82:UUZ82"/>
    <mergeCell ref="UVA82:UVB82"/>
    <mergeCell ref="UUI82:UUJ82"/>
    <mergeCell ref="UUK82:UUL82"/>
    <mergeCell ref="UUM82:UUN82"/>
    <mergeCell ref="UUO82:UUP82"/>
    <mergeCell ref="UUQ82:UUR82"/>
    <mergeCell ref="UTY82:UTZ82"/>
    <mergeCell ref="UUA82:UUB82"/>
    <mergeCell ref="UUC82:UUD82"/>
    <mergeCell ref="UUE82:UUF82"/>
    <mergeCell ref="UUG82:UUH82"/>
    <mergeCell ref="UTO82:UTP82"/>
    <mergeCell ref="UTQ82:UTR82"/>
    <mergeCell ref="UTS82:UTT82"/>
    <mergeCell ref="UTU82:UTV82"/>
    <mergeCell ref="UTW82:UTX82"/>
    <mergeCell ref="UTE82:UTF82"/>
    <mergeCell ref="UTG82:UTH82"/>
    <mergeCell ref="UTI82:UTJ82"/>
    <mergeCell ref="UTK82:UTL82"/>
    <mergeCell ref="UTM82:UTN82"/>
    <mergeCell ref="USU82:USV82"/>
    <mergeCell ref="USW82:USX82"/>
    <mergeCell ref="USY82:USZ82"/>
    <mergeCell ref="UTA82:UTB82"/>
    <mergeCell ref="UTC82:UTD82"/>
    <mergeCell ref="USK82:USL82"/>
    <mergeCell ref="USM82:USN82"/>
    <mergeCell ref="USO82:USP82"/>
    <mergeCell ref="USQ82:USR82"/>
    <mergeCell ref="USS82:UST82"/>
    <mergeCell ref="USA82:USB82"/>
    <mergeCell ref="USC82:USD82"/>
    <mergeCell ref="USE82:USF82"/>
    <mergeCell ref="USG82:USH82"/>
    <mergeCell ref="USI82:USJ82"/>
    <mergeCell ref="URQ82:URR82"/>
    <mergeCell ref="URS82:URT82"/>
    <mergeCell ref="URU82:URV82"/>
    <mergeCell ref="URW82:URX82"/>
    <mergeCell ref="URY82:URZ82"/>
    <mergeCell ref="URG82:URH82"/>
    <mergeCell ref="URI82:URJ82"/>
    <mergeCell ref="URK82:URL82"/>
    <mergeCell ref="URM82:URN82"/>
    <mergeCell ref="URO82:URP82"/>
    <mergeCell ref="UQW82:UQX82"/>
    <mergeCell ref="UQY82:UQZ82"/>
    <mergeCell ref="URA82:URB82"/>
    <mergeCell ref="URC82:URD82"/>
    <mergeCell ref="URE82:URF82"/>
    <mergeCell ref="UQM82:UQN82"/>
    <mergeCell ref="UQO82:UQP82"/>
    <mergeCell ref="UQQ82:UQR82"/>
    <mergeCell ref="UQS82:UQT82"/>
    <mergeCell ref="UQU82:UQV82"/>
    <mergeCell ref="UQC82:UQD82"/>
    <mergeCell ref="UQE82:UQF82"/>
    <mergeCell ref="UQG82:UQH82"/>
    <mergeCell ref="UQI82:UQJ82"/>
    <mergeCell ref="UQK82:UQL82"/>
    <mergeCell ref="UPS82:UPT82"/>
    <mergeCell ref="UPU82:UPV82"/>
    <mergeCell ref="UPW82:UPX82"/>
    <mergeCell ref="UPY82:UPZ82"/>
    <mergeCell ref="UQA82:UQB82"/>
    <mergeCell ref="UPI82:UPJ82"/>
    <mergeCell ref="UPK82:UPL82"/>
    <mergeCell ref="UPM82:UPN82"/>
    <mergeCell ref="UPO82:UPP82"/>
    <mergeCell ref="UPQ82:UPR82"/>
    <mergeCell ref="UOY82:UOZ82"/>
    <mergeCell ref="UPA82:UPB82"/>
    <mergeCell ref="UPC82:UPD82"/>
    <mergeCell ref="UPE82:UPF82"/>
    <mergeCell ref="UPG82:UPH82"/>
    <mergeCell ref="UOO82:UOP82"/>
    <mergeCell ref="UOQ82:UOR82"/>
    <mergeCell ref="UOS82:UOT82"/>
    <mergeCell ref="UOU82:UOV82"/>
    <mergeCell ref="UOW82:UOX82"/>
    <mergeCell ref="UOE82:UOF82"/>
    <mergeCell ref="UOG82:UOH82"/>
    <mergeCell ref="UOI82:UOJ82"/>
    <mergeCell ref="UOK82:UOL82"/>
    <mergeCell ref="UOM82:UON82"/>
    <mergeCell ref="UNU82:UNV82"/>
    <mergeCell ref="UNW82:UNX82"/>
    <mergeCell ref="UNY82:UNZ82"/>
    <mergeCell ref="UOA82:UOB82"/>
    <mergeCell ref="UOC82:UOD82"/>
    <mergeCell ref="UNK82:UNL82"/>
    <mergeCell ref="UNM82:UNN82"/>
    <mergeCell ref="UNO82:UNP82"/>
    <mergeCell ref="UNQ82:UNR82"/>
    <mergeCell ref="UNS82:UNT82"/>
    <mergeCell ref="UNA82:UNB82"/>
    <mergeCell ref="UNC82:UND82"/>
    <mergeCell ref="UNE82:UNF82"/>
    <mergeCell ref="UNG82:UNH82"/>
    <mergeCell ref="UNI82:UNJ82"/>
    <mergeCell ref="UMQ82:UMR82"/>
    <mergeCell ref="UMS82:UMT82"/>
    <mergeCell ref="UMU82:UMV82"/>
    <mergeCell ref="UMW82:UMX82"/>
    <mergeCell ref="UMY82:UMZ82"/>
    <mergeCell ref="UMG82:UMH82"/>
    <mergeCell ref="UMI82:UMJ82"/>
    <mergeCell ref="UMK82:UML82"/>
    <mergeCell ref="UMM82:UMN82"/>
    <mergeCell ref="UMO82:UMP82"/>
    <mergeCell ref="ULW82:ULX82"/>
    <mergeCell ref="ULY82:ULZ82"/>
    <mergeCell ref="UMA82:UMB82"/>
    <mergeCell ref="UMC82:UMD82"/>
    <mergeCell ref="UME82:UMF82"/>
    <mergeCell ref="ULM82:ULN82"/>
    <mergeCell ref="ULO82:ULP82"/>
    <mergeCell ref="ULQ82:ULR82"/>
    <mergeCell ref="ULS82:ULT82"/>
    <mergeCell ref="ULU82:ULV82"/>
    <mergeCell ref="ULC82:ULD82"/>
    <mergeCell ref="ULE82:ULF82"/>
    <mergeCell ref="ULG82:ULH82"/>
    <mergeCell ref="ULI82:ULJ82"/>
    <mergeCell ref="ULK82:ULL82"/>
    <mergeCell ref="UKS82:UKT82"/>
    <mergeCell ref="UKU82:UKV82"/>
    <mergeCell ref="UKW82:UKX82"/>
    <mergeCell ref="UKY82:UKZ82"/>
    <mergeCell ref="ULA82:ULB82"/>
    <mergeCell ref="UKI82:UKJ82"/>
    <mergeCell ref="UKK82:UKL82"/>
    <mergeCell ref="UKM82:UKN82"/>
    <mergeCell ref="UKO82:UKP82"/>
    <mergeCell ref="UKQ82:UKR82"/>
    <mergeCell ref="UJY82:UJZ82"/>
    <mergeCell ref="UKA82:UKB82"/>
    <mergeCell ref="UKC82:UKD82"/>
    <mergeCell ref="UKE82:UKF82"/>
    <mergeCell ref="UKG82:UKH82"/>
    <mergeCell ref="UJO82:UJP82"/>
    <mergeCell ref="UJQ82:UJR82"/>
    <mergeCell ref="UJS82:UJT82"/>
    <mergeCell ref="UJU82:UJV82"/>
    <mergeCell ref="UJW82:UJX82"/>
    <mergeCell ref="UJE82:UJF82"/>
    <mergeCell ref="UJG82:UJH82"/>
    <mergeCell ref="UJI82:UJJ82"/>
    <mergeCell ref="UJK82:UJL82"/>
    <mergeCell ref="UJM82:UJN82"/>
    <mergeCell ref="UIU82:UIV82"/>
    <mergeCell ref="UIW82:UIX82"/>
    <mergeCell ref="UIY82:UIZ82"/>
    <mergeCell ref="UJA82:UJB82"/>
    <mergeCell ref="UJC82:UJD82"/>
    <mergeCell ref="UIK82:UIL82"/>
    <mergeCell ref="UIM82:UIN82"/>
    <mergeCell ref="UIO82:UIP82"/>
    <mergeCell ref="UIQ82:UIR82"/>
    <mergeCell ref="UIS82:UIT82"/>
    <mergeCell ref="UIA82:UIB82"/>
    <mergeCell ref="UIC82:UID82"/>
    <mergeCell ref="UIE82:UIF82"/>
    <mergeCell ref="UIG82:UIH82"/>
    <mergeCell ref="UII82:UIJ82"/>
    <mergeCell ref="UHQ82:UHR82"/>
    <mergeCell ref="UHS82:UHT82"/>
    <mergeCell ref="UHU82:UHV82"/>
    <mergeCell ref="UHW82:UHX82"/>
    <mergeCell ref="UHY82:UHZ82"/>
    <mergeCell ref="UHG82:UHH82"/>
    <mergeCell ref="UHI82:UHJ82"/>
    <mergeCell ref="UHK82:UHL82"/>
    <mergeCell ref="UHM82:UHN82"/>
    <mergeCell ref="UHO82:UHP82"/>
    <mergeCell ref="UGW82:UGX82"/>
    <mergeCell ref="UGY82:UGZ82"/>
    <mergeCell ref="UHA82:UHB82"/>
    <mergeCell ref="UHC82:UHD82"/>
    <mergeCell ref="UHE82:UHF82"/>
    <mergeCell ref="UGM82:UGN82"/>
    <mergeCell ref="UGO82:UGP82"/>
    <mergeCell ref="UGQ82:UGR82"/>
    <mergeCell ref="UGS82:UGT82"/>
    <mergeCell ref="UGU82:UGV82"/>
    <mergeCell ref="UGC82:UGD82"/>
    <mergeCell ref="UGE82:UGF82"/>
    <mergeCell ref="UGG82:UGH82"/>
    <mergeCell ref="UGI82:UGJ82"/>
    <mergeCell ref="UGK82:UGL82"/>
    <mergeCell ref="UFS82:UFT82"/>
    <mergeCell ref="UFU82:UFV82"/>
    <mergeCell ref="UFW82:UFX82"/>
    <mergeCell ref="UFY82:UFZ82"/>
    <mergeCell ref="UGA82:UGB82"/>
    <mergeCell ref="UFI82:UFJ82"/>
    <mergeCell ref="UFK82:UFL82"/>
    <mergeCell ref="UFM82:UFN82"/>
    <mergeCell ref="UFO82:UFP82"/>
    <mergeCell ref="UFQ82:UFR82"/>
    <mergeCell ref="UEY82:UEZ82"/>
    <mergeCell ref="UFA82:UFB82"/>
    <mergeCell ref="UFC82:UFD82"/>
    <mergeCell ref="UFE82:UFF82"/>
    <mergeCell ref="UFG82:UFH82"/>
    <mergeCell ref="UEO82:UEP82"/>
    <mergeCell ref="UEQ82:UER82"/>
    <mergeCell ref="UES82:UET82"/>
    <mergeCell ref="UEU82:UEV82"/>
    <mergeCell ref="UEW82:UEX82"/>
    <mergeCell ref="UEE82:UEF82"/>
    <mergeCell ref="UEG82:UEH82"/>
    <mergeCell ref="UEI82:UEJ82"/>
    <mergeCell ref="UEK82:UEL82"/>
    <mergeCell ref="UEM82:UEN82"/>
    <mergeCell ref="UDU82:UDV82"/>
    <mergeCell ref="UDW82:UDX82"/>
    <mergeCell ref="UDY82:UDZ82"/>
    <mergeCell ref="UEA82:UEB82"/>
    <mergeCell ref="UEC82:UED82"/>
    <mergeCell ref="UDK82:UDL82"/>
    <mergeCell ref="UDM82:UDN82"/>
    <mergeCell ref="UDO82:UDP82"/>
    <mergeCell ref="UDQ82:UDR82"/>
    <mergeCell ref="UDS82:UDT82"/>
    <mergeCell ref="UDA82:UDB82"/>
    <mergeCell ref="UDC82:UDD82"/>
    <mergeCell ref="UDE82:UDF82"/>
    <mergeCell ref="UDG82:UDH82"/>
    <mergeCell ref="UDI82:UDJ82"/>
    <mergeCell ref="UCQ82:UCR82"/>
    <mergeCell ref="UCS82:UCT82"/>
    <mergeCell ref="UCU82:UCV82"/>
    <mergeCell ref="UCW82:UCX82"/>
    <mergeCell ref="UCY82:UCZ82"/>
    <mergeCell ref="UCG82:UCH82"/>
    <mergeCell ref="UCI82:UCJ82"/>
    <mergeCell ref="UCK82:UCL82"/>
    <mergeCell ref="UCM82:UCN82"/>
    <mergeCell ref="UCO82:UCP82"/>
    <mergeCell ref="UBW82:UBX82"/>
    <mergeCell ref="UBY82:UBZ82"/>
    <mergeCell ref="UCA82:UCB82"/>
    <mergeCell ref="UCC82:UCD82"/>
    <mergeCell ref="UCE82:UCF82"/>
    <mergeCell ref="UBM82:UBN82"/>
    <mergeCell ref="UBO82:UBP82"/>
    <mergeCell ref="UBQ82:UBR82"/>
    <mergeCell ref="UBS82:UBT82"/>
    <mergeCell ref="UBU82:UBV82"/>
    <mergeCell ref="UBC82:UBD82"/>
    <mergeCell ref="UBE82:UBF82"/>
    <mergeCell ref="UBG82:UBH82"/>
    <mergeCell ref="UBI82:UBJ82"/>
    <mergeCell ref="UBK82:UBL82"/>
    <mergeCell ref="UAS82:UAT82"/>
    <mergeCell ref="UAU82:UAV82"/>
    <mergeCell ref="UAW82:UAX82"/>
    <mergeCell ref="UAY82:UAZ82"/>
    <mergeCell ref="UBA82:UBB82"/>
    <mergeCell ref="UAI82:UAJ82"/>
    <mergeCell ref="UAK82:UAL82"/>
    <mergeCell ref="UAM82:UAN82"/>
    <mergeCell ref="UAO82:UAP82"/>
    <mergeCell ref="UAQ82:UAR82"/>
    <mergeCell ref="TZY82:TZZ82"/>
    <mergeCell ref="UAA82:UAB82"/>
    <mergeCell ref="UAC82:UAD82"/>
    <mergeCell ref="UAE82:UAF82"/>
    <mergeCell ref="UAG82:UAH82"/>
    <mergeCell ref="TZO82:TZP82"/>
    <mergeCell ref="TZQ82:TZR82"/>
    <mergeCell ref="TZS82:TZT82"/>
    <mergeCell ref="TZU82:TZV82"/>
    <mergeCell ref="TZW82:TZX82"/>
    <mergeCell ref="TZE82:TZF82"/>
    <mergeCell ref="TZG82:TZH82"/>
    <mergeCell ref="TZI82:TZJ82"/>
    <mergeCell ref="TZK82:TZL82"/>
    <mergeCell ref="TZM82:TZN82"/>
    <mergeCell ref="TYU82:TYV82"/>
    <mergeCell ref="TYW82:TYX82"/>
    <mergeCell ref="TYY82:TYZ82"/>
    <mergeCell ref="TZA82:TZB82"/>
    <mergeCell ref="TZC82:TZD82"/>
    <mergeCell ref="TYK82:TYL82"/>
    <mergeCell ref="TYM82:TYN82"/>
    <mergeCell ref="TYO82:TYP82"/>
    <mergeCell ref="TYQ82:TYR82"/>
    <mergeCell ref="TYS82:TYT82"/>
    <mergeCell ref="TYA82:TYB82"/>
    <mergeCell ref="TYC82:TYD82"/>
    <mergeCell ref="TYE82:TYF82"/>
    <mergeCell ref="TYG82:TYH82"/>
    <mergeCell ref="TYI82:TYJ82"/>
    <mergeCell ref="TXQ82:TXR82"/>
    <mergeCell ref="TXS82:TXT82"/>
    <mergeCell ref="TXU82:TXV82"/>
    <mergeCell ref="TXW82:TXX82"/>
    <mergeCell ref="TXY82:TXZ82"/>
    <mergeCell ref="TXG82:TXH82"/>
    <mergeCell ref="TXI82:TXJ82"/>
    <mergeCell ref="TXK82:TXL82"/>
    <mergeCell ref="TXM82:TXN82"/>
    <mergeCell ref="TXO82:TXP82"/>
    <mergeCell ref="TWW82:TWX82"/>
    <mergeCell ref="TWY82:TWZ82"/>
    <mergeCell ref="TXA82:TXB82"/>
    <mergeCell ref="TXC82:TXD82"/>
    <mergeCell ref="TXE82:TXF82"/>
    <mergeCell ref="TWM82:TWN82"/>
    <mergeCell ref="TWO82:TWP82"/>
    <mergeCell ref="TWQ82:TWR82"/>
    <mergeCell ref="TWS82:TWT82"/>
    <mergeCell ref="TWU82:TWV82"/>
    <mergeCell ref="TWC82:TWD82"/>
    <mergeCell ref="TWE82:TWF82"/>
    <mergeCell ref="TWG82:TWH82"/>
    <mergeCell ref="TWI82:TWJ82"/>
    <mergeCell ref="TWK82:TWL82"/>
    <mergeCell ref="TVS82:TVT82"/>
    <mergeCell ref="TVU82:TVV82"/>
    <mergeCell ref="TVW82:TVX82"/>
    <mergeCell ref="TVY82:TVZ82"/>
    <mergeCell ref="TWA82:TWB82"/>
    <mergeCell ref="TVI82:TVJ82"/>
    <mergeCell ref="TVK82:TVL82"/>
    <mergeCell ref="TVM82:TVN82"/>
    <mergeCell ref="TVO82:TVP82"/>
    <mergeCell ref="TVQ82:TVR82"/>
    <mergeCell ref="TUY82:TUZ82"/>
    <mergeCell ref="TVA82:TVB82"/>
    <mergeCell ref="TVC82:TVD82"/>
    <mergeCell ref="TVE82:TVF82"/>
    <mergeCell ref="TVG82:TVH82"/>
    <mergeCell ref="TUO82:TUP82"/>
    <mergeCell ref="TUQ82:TUR82"/>
    <mergeCell ref="TUS82:TUT82"/>
    <mergeCell ref="TUU82:TUV82"/>
    <mergeCell ref="TUW82:TUX82"/>
    <mergeCell ref="TUE82:TUF82"/>
    <mergeCell ref="TUG82:TUH82"/>
    <mergeCell ref="TUI82:TUJ82"/>
    <mergeCell ref="TUK82:TUL82"/>
    <mergeCell ref="TUM82:TUN82"/>
    <mergeCell ref="TTU82:TTV82"/>
    <mergeCell ref="TTW82:TTX82"/>
    <mergeCell ref="TTY82:TTZ82"/>
    <mergeCell ref="TUA82:TUB82"/>
    <mergeCell ref="TUC82:TUD82"/>
    <mergeCell ref="TTK82:TTL82"/>
    <mergeCell ref="TTM82:TTN82"/>
    <mergeCell ref="TTO82:TTP82"/>
    <mergeCell ref="TTQ82:TTR82"/>
    <mergeCell ref="TTS82:TTT82"/>
    <mergeCell ref="TTA82:TTB82"/>
    <mergeCell ref="TTC82:TTD82"/>
    <mergeCell ref="TTE82:TTF82"/>
    <mergeCell ref="TTG82:TTH82"/>
    <mergeCell ref="TTI82:TTJ82"/>
    <mergeCell ref="TSQ82:TSR82"/>
    <mergeCell ref="TSS82:TST82"/>
    <mergeCell ref="TSU82:TSV82"/>
    <mergeCell ref="TSW82:TSX82"/>
    <mergeCell ref="TSY82:TSZ82"/>
    <mergeCell ref="TSG82:TSH82"/>
    <mergeCell ref="TSI82:TSJ82"/>
    <mergeCell ref="TSK82:TSL82"/>
    <mergeCell ref="TSM82:TSN82"/>
    <mergeCell ref="TSO82:TSP82"/>
    <mergeCell ref="TRW82:TRX82"/>
    <mergeCell ref="TRY82:TRZ82"/>
    <mergeCell ref="TSA82:TSB82"/>
    <mergeCell ref="TSC82:TSD82"/>
    <mergeCell ref="TSE82:TSF82"/>
    <mergeCell ref="TRM82:TRN82"/>
    <mergeCell ref="TRO82:TRP82"/>
    <mergeCell ref="TRQ82:TRR82"/>
    <mergeCell ref="TRS82:TRT82"/>
    <mergeCell ref="TRU82:TRV82"/>
    <mergeCell ref="TRC82:TRD82"/>
    <mergeCell ref="TRE82:TRF82"/>
    <mergeCell ref="TRG82:TRH82"/>
    <mergeCell ref="TRI82:TRJ82"/>
    <mergeCell ref="TRK82:TRL82"/>
    <mergeCell ref="TQS82:TQT82"/>
    <mergeCell ref="TQU82:TQV82"/>
    <mergeCell ref="TQW82:TQX82"/>
    <mergeCell ref="TQY82:TQZ82"/>
    <mergeCell ref="TRA82:TRB82"/>
    <mergeCell ref="TQI82:TQJ82"/>
    <mergeCell ref="TQK82:TQL82"/>
    <mergeCell ref="TQM82:TQN82"/>
    <mergeCell ref="TQO82:TQP82"/>
    <mergeCell ref="TQQ82:TQR82"/>
    <mergeCell ref="TPY82:TPZ82"/>
    <mergeCell ref="TQA82:TQB82"/>
    <mergeCell ref="TQC82:TQD82"/>
    <mergeCell ref="TQE82:TQF82"/>
    <mergeCell ref="TQG82:TQH82"/>
    <mergeCell ref="TPO82:TPP82"/>
    <mergeCell ref="TPQ82:TPR82"/>
    <mergeCell ref="TPS82:TPT82"/>
    <mergeCell ref="TPU82:TPV82"/>
    <mergeCell ref="TPW82:TPX82"/>
    <mergeCell ref="TPE82:TPF82"/>
    <mergeCell ref="TPG82:TPH82"/>
    <mergeCell ref="TPI82:TPJ82"/>
    <mergeCell ref="TPK82:TPL82"/>
    <mergeCell ref="TPM82:TPN82"/>
    <mergeCell ref="TOU82:TOV82"/>
    <mergeCell ref="TOW82:TOX82"/>
    <mergeCell ref="TOY82:TOZ82"/>
    <mergeCell ref="TPA82:TPB82"/>
    <mergeCell ref="TPC82:TPD82"/>
    <mergeCell ref="TOK82:TOL82"/>
    <mergeCell ref="TOM82:TON82"/>
    <mergeCell ref="TOO82:TOP82"/>
    <mergeCell ref="TOQ82:TOR82"/>
    <mergeCell ref="TOS82:TOT82"/>
    <mergeCell ref="TOA82:TOB82"/>
    <mergeCell ref="TOC82:TOD82"/>
    <mergeCell ref="TOE82:TOF82"/>
    <mergeCell ref="TOG82:TOH82"/>
    <mergeCell ref="TOI82:TOJ82"/>
    <mergeCell ref="TNQ82:TNR82"/>
    <mergeCell ref="TNS82:TNT82"/>
    <mergeCell ref="TNU82:TNV82"/>
    <mergeCell ref="TNW82:TNX82"/>
    <mergeCell ref="TNY82:TNZ82"/>
    <mergeCell ref="TNG82:TNH82"/>
    <mergeCell ref="TNI82:TNJ82"/>
    <mergeCell ref="TNK82:TNL82"/>
    <mergeCell ref="TNM82:TNN82"/>
    <mergeCell ref="TNO82:TNP82"/>
    <mergeCell ref="TMW82:TMX82"/>
    <mergeCell ref="TMY82:TMZ82"/>
    <mergeCell ref="TNA82:TNB82"/>
    <mergeCell ref="TNC82:TND82"/>
    <mergeCell ref="TNE82:TNF82"/>
    <mergeCell ref="TMM82:TMN82"/>
    <mergeCell ref="TMO82:TMP82"/>
    <mergeCell ref="TMQ82:TMR82"/>
    <mergeCell ref="TMS82:TMT82"/>
    <mergeCell ref="TMU82:TMV82"/>
    <mergeCell ref="TMC82:TMD82"/>
    <mergeCell ref="TME82:TMF82"/>
    <mergeCell ref="TMG82:TMH82"/>
    <mergeCell ref="TMI82:TMJ82"/>
    <mergeCell ref="TMK82:TML82"/>
    <mergeCell ref="TLS82:TLT82"/>
    <mergeCell ref="TLU82:TLV82"/>
    <mergeCell ref="TLW82:TLX82"/>
    <mergeCell ref="TLY82:TLZ82"/>
    <mergeCell ref="TMA82:TMB82"/>
    <mergeCell ref="TLI82:TLJ82"/>
    <mergeCell ref="TLK82:TLL82"/>
    <mergeCell ref="TLM82:TLN82"/>
    <mergeCell ref="TLO82:TLP82"/>
    <mergeCell ref="TLQ82:TLR82"/>
    <mergeCell ref="TKY82:TKZ82"/>
    <mergeCell ref="TLA82:TLB82"/>
    <mergeCell ref="TLC82:TLD82"/>
    <mergeCell ref="TLE82:TLF82"/>
    <mergeCell ref="TLG82:TLH82"/>
    <mergeCell ref="TKO82:TKP82"/>
    <mergeCell ref="TKQ82:TKR82"/>
    <mergeCell ref="TKS82:TKT82"/>
    <mergeCell ref="TKU82:TKV82"/>
    <mergeCell ref="TKW82:TKX82"/>
    <mergeCell ref="TKE82:TKF82"/>
    <mergeCell ref="TKG82:TKH82"/>
    <mergeCell ref="TKI82:TKJ82"/>
    <mergeCell ref="TKK82:TKL82"/>
    <mergeCell ref="TKM82:TKN82"/>
    <mergeCell ref="TJU82:TJV82"/>
    <mergeCell ref="TJW82:TJX82"/>
    <mergeCell ref="TJY82:TJZ82"/>
    <mergeCell ref="TKA82:TKB82"/>
    <mergeCell ref="TKC82:TKD82"/>
    <mergeCell ref="TJK82:TJL82"/>
    <mergeCell ref="TJM82:TJN82"/>
    <mergeCell ref="TJO82:TJP82"/>
    <mergeCell ref="TJQ82:TJR82"/>
    <mergeCell ref="TJS82:TJT82"/>
    <mergeCell ref="TJA82:TJB82"/>
    <mergeCell ref="TJC82:TJD82"/>
    <mergeCell ref="TJE82:TJF82"/>
    <mergeCell ref="TJG82:TJH82"/>
    <mergeCell ref="TJI82:TJJ82"/>
    <mergeCell ref="TIQ82:TIR82"/>
    <mergeCell ref="TIS82:TIT82"/>
    <mergeCell ref="TIU82:TIV82"/>
    <mergeCell ref="TIW82:TIX82"/>
    <mergeCell ref="TIY82:TIZ82"/>
    <mergeCell ref="TIG82:TIH82"/>
    <mergeCell ref="TII82:TIJ82"/>
    <mergeCell ref="TIK82:TIL82"/>
    <mergeCell ref="TIM82:TIN82"/>
    <mergeCell ref="TIO82:TIP82"/>
    <mergeCell ref="THW82:THX82"/>
    <mergeCell ref="THY82:THZ82"/>
    <mergeCell ref="TIA82:TIB82"/>
    <mergeCell ref="TIC82:TID82"/>
    <mergeCell ref="TIE82:TIF82"/>
    <mergeCell ref="THM82:THN82"/>
    <mergeCell ref="THO82:THP82"/>
    <mergeCell ref="THQ82:THR82"/>
    <mergeCell ref="THS82:THT82"/>
    <mergeCell ref="THU82:THV82"/>
    <mergeCell ref="THC82:THD82"/>
    <mergeCell ref="THE82:THF82"/>
    <mergeCell ref="THG82:THH82"/>
    <mergeCell ref="THI82:THJ82"/>
    <mergeCell ref="THK82:THL82"/>
    <mergeCell ref="TGS82:TGT82"/>
    <mergeCell ref="TGU82:TGV82"/>
    <mergeCell ref="TGW82:TGX82"/>
    <mergeCell ref="TGY82:TGZ82"/>
    <mergeCell ref="THA82:THB82"/>
    <mergeCell ref="TGI82:TGJ82"/>
    <mergeCell ref="TGK82:TGL82"/>
    <mergeCell ref="TGM82:TGN82"/>
    <mergeCell ref="TGO82:TGP82"/>
    <mergeCell ref="TGQ82:TGR82"/>
    <mergeCell ref="TFY82:TFZ82"/>
    <mergeCell ref="TGA82:TGB82"/>
    <mergeCell ref="TGC82:TGD82"/>
    <mergeCell ref="TGE82:TGF82"/>
    <mergeCell ref="TGG82:TGH82"/>
    <mergeCell ref="TFO82:TFP82"/>
    <mergeCell ref="TFQ82:TFR82"/>
    <mergeCell ref="TFS82:TFT82"/>
    <mergeCell ref="TFU82:TFV82"/>
    <mergeCell ref="TFW82:TFX82"/>
    <mergeCell ref="TFE82:TFF82"/>
    <mergeCell ref="TFG82:TFH82"/>
    <mergeCell ref="TFI82:TFJ82"/>
    <mergeCell ref="TFK82:TFL82"/>
    <mergeCell ref="TFM82:TFN82"/>
    <mergeCell ref="TEU82:TEV82"/>
    <mergeCell ref="TEW82:TEX82"/>
    <mergeCell ref="TEY82:TEZ82"/>
    <mergeCell ref="TFA82:TFB82"/>
    <mergeCell ref="TFC82:TFD82"/>
    <mergeCell ref="TEK82:TEL82"/>
    <mergeCell ref="TEM82:TEN82"/>
    <mergeCell ref="TEO82:TEP82"/>
    <mergeCell ref="TEQ82:TER82"/>
    <mergeCell ref="TES82:TET82"/>
    <mergeCell ref="TEA82:TEB82"/>
    <mergeCell ref="TEC82:TED82"/>
    <mergeCell ref="TEE82:TEF82"/>
    <mergeCell ref="TEG82:TEH82"/>
    <mergeCell ref="TEI82:TEJ82"/>
    <mergeCell ref="TDQ82:TDR82"/>
    <mergeCell ref="TDS82:TDT82"/>
    <mergeCell ref="TDU82:TDV82"/>
    <mergeCell ref="TDW82:TDX82"/>
    <mergeCell ref="TDY82:TDZ82"/>
    <mergeCell ref="TDG82:TDH82"/>
    <mergeCell ref="TDI82:TDJ82"/>
    <mergeCell ref="TDK82:TDL82"/>
    <mergeCell ref="TDM82:TDN82"/>
    <mergeCell ref="TDO82:TDP82"/>
    <mergeCell ref="TCW82:TCX82"/>
    <mergeCell ref="TCY82:TCZ82"/>
    <mergeCell ref="TDA82:TDB82"/>
    <mergeCell ref="TDC82:TDD82"/>
    <mergeCell ref="TDE82:TDF82"/>
    <mergeCell ref="TCM82:TCN82"/>
    <mergeCell ref="TCO82:TCP82"/>
    <mergeCell ref="TCQ82:TCR82"/>
    <mergeCell ref="TCS82:TCT82"/>
    <mergeCell ref="TCU82:TCV82"/>
    <mergeCell ref="TCC82:TCD82"/>
    <mergeCell ref="TCE82:TCF82"/>
    <mergeCell ref="TCG82:TCH82"/>
    <mergeCell ref="TCI82:TCJ82"/>
    <mergeCell ref="TCK82:TCL82"/>
    <mergeCell ref="TBS82:TBT82"/>
    <mergeCell ref="TBU82:TBV82"/>
    <mergeCell ref="TBW82:TBX82"/>
    <mergeCell ref="TBY82:TBZ82"/>
    <mergeCell ref="TCA82:TCB82"/>
    <mergeCell ref="TBI82:TBJ82"/>
    <mergeCell ref="TBK82:TBL82"/>
    <mergeCell ref="TBM82:TBN82"/>
    <mergeCell ref="TBO82:TBP82"/>
    <mergeCell ref="TBQ82:TBR82"/>
    <mergeCell ref="TAY82:TAZ82"/>
    <mergeCell ref="TBA82:TBB82"/>
    <mergeCell ref="TBC82:TBD82"/>
    <mergeCell ref="TBE82:TBF82"/>
    <mergeCell ref="TBG82:TBH82"/>
    <mergeCell ref="TAO82:TAP82"/>
    <mergeCell ref="TAQ82:TAR82"/>
    <mergeCell ref="TAS82:TAT82"/>
    <mergeCell ref="TAU82:TAV82"/>
    <mergeCell ref="TAW82:TAX82"/>
    <mergeCell ref="TAE82:TAF82"/>
    <mergeCell ref="TAG82:TAH82"/>
    <mergeCell ref="TAI82:TAJ82"/>
    <mergeCell ref="TAK82:TAL82"/>
    <mergeCell ref="TAM82:TAN82"/>
    <mergeCell ref="SZU82:SZV82"/>
    <mergeCell ref="SZW82:SZX82"/>
    <mergeCell ref="SZY82:SZZ82"/>
    <mergeCell ref="TAA82:TAB82"/>
    <mergeCell ref="TAC82:TAD82"/>
    <mergeCell ref="SZK82:SZL82"/>
    <mergeCell ref="SZM82:SZN82"/>
    <mergeCell ref="SZO82:SZP82"/>
    <mergeCell ref="SZQ82:SZR82"/>
    <mergeCell ref="SZS82:SZT82"/>
    <mergeCell ref="SZA82:SZB82"/>
    <mergeCell ref="SZC82:SZD82"/>
    <mergeCell ref="SZE82:SZF82"/>
    <mergeCell ref="SZG82:SZH82"/>
    <mergeCell ref="SZI82:SZJ82"/>
    <mergeCell ref="SYQ82:SYR82"/>
    <mergeCell ref="SYS82:SYT82"/>
    <mergeCell ref="SYU82:SYV82"/>
    <mergeCell ref="SYW82:SYX82"/>
    <mergeCell ref="SYY82:SYZ82"/>
    <mergeCell ref="SYG82:SYH82"/>
    <mergeCell ref="SYI82:SYJ82"/>
    <mergeCell ref="SYK82:SYL82"/>
    <mergeCell ref="SYM82:SYN82"/>
    <mergeCell ref="SYO82:SYP82"/>
    <mergeCell ref="SXW82:SXX82"/>
    <mergeCell ref="SXY82:SXZ82"/>
    <mergeCell ref="SYA82:SYB82"/>
    <mergeCell ref="SYC82:SYD82"/>
    <mergeCell ref="SYE82:SYF82"/>
    <mergeCell ref="SXM82:SXN82"/>
    <mergeCell ref="SXO82:SXP82"/>
    <mergeCell ref="SXQ82:SXR82"/>
    <mergeCell ref="SXS82:SXT82"/>
    <mergeCell ref="SXU82:SXV82"/>
    <mergeCell ref="SXC82:SXD82"/>
    <mergeCell ref="SXE82:SXF82"/>
    <mergeCell ref="SXG82:SXH82"/>
    <mergeCell ref="SXI82:SXJ82"/>
    <mergeCell ref="SXK82:SXL82"/>
    <mergeCell ref="SWS82:SWT82"/>
    <mergeCell ref="SWU82:SWV82"/>
    <mergeCell ref="SWW82:SWX82"/>
    <mergeCell ref="SWY82:SWZ82"/>
    <mergeCell ref="SXA82:SXB82"/>
    <mergeCell ref="SWI82:SWJ82"/>
    <mergeCell ref="SWK82:SWL82"/>
    <mergeCell ref="SWM82:SWN82"/>
    <mergeCell ref="SWO82:SWP82"/>
    <mergeCell ref="SWQ82:SWR82"/>
    <mergeCell ref="SVY82:SVZ82"/>
    <mergeCell ref="SWA82:SWB82"/>
    <mergeCell ref="SWC82:SWD82"/>
    <mergeCell ref="SWE82:SWF82"/>
    <mergeCell ref="SWG82:SWH82"/>
    <mergeCell ref="SVO82:SVP82"/>
    <mergeCell ref="SVQ82:SVR82"/>
    <mergeCell ref="SVS82:SVT82"/>
    <mergeCell ref="SVU82:SVV82"/>
    <mergeCell ref="SVW82:SVX82"/>
    <mergeCell ref="SVE82:SVF82"/>
    <mergeCell ref="SVG82:SVH82"/>
    <mergeCell ref="SVI82:SVJ82"/>
    <mergeCell ref="SVK82:SVL82"/>
    <mergeCell ref="SVM82:SVN82"/>
    <mergeCell ref="SUU82:SUV82"/>
    <mergeCell ref="SUW82:SUX82"/>
    <mergeCell ref="SUY82:SUZ82"/>
    <mergeCell ref="SVA82:SVB82"/>
    <mergeCell ref="SVC82:SVD82"/>
    <mergeCell ref="SUK82:SUL82"/>
    <mergeCell ref="SUM82:SUN82"/>
    <mergeCell ref="SUO82:SUP82"/>
    <mergeCell ref="SUQ82:SUR82"/>
    <mergeCell ref="SUS82:SUT82"/>
    <mergeCell ref="SUA82:SUB82"/>
    <mergeCell ref="SUC82:SUD82"/>
    <mergeCell ref="SUE82:SUF82"/>
    <mergeCell ref="SUG82:SUH82"/>
    <mergeCell ref="SUI82:SUJ82"/>
    <mergeCell ref="STQ82:STR82"/>
    <mergeCell ref="STS82:STT82"/>
    <mergeCell ref="STU82:STV82"/>
    <mergeCell ref="STW82:STX82"/>
    <mergeCell ref="STY82:STZ82"/>
    <mergeCell ref="STG82:STH82"/>
    <mergeCell ref="STI82:STJ82"/>
    <mergeCell ref="STK82:STL82"/>
    <mergeCell ref="STM82:STN82"/>
    <mergeCell ref="STO82:STP82"/>
    <mergeCell ref="SSW82:SSX82"/>
    <mergeCell ref="SSY82:SSZ82"/>
    <mergeCell ref="STA82:STB82"/>
    <mergeCell ref="STC82:STD82"/>
    <mergeCell ref="STE82:STF82"/>
    <mergeCell ref="SSM82:SSN82"/>
    <mergeCell ref="SSO82:SSP82"/>
    <mergeCell ref="SSQ82:SSR82"/>
    <mergeCell ref="SSS82:SST82"/>
    <mergeCell ref="SSU82:SSV82"/>
    <mergeCell ref="SSC82:SSD82"/>
    <mergeCell ref="SSE82:SSF82"/>
    <mergeCell ref="SSG82:SSH82"/>
    <mergeCell ref="SSI82:SSJ82"/>
    <mergeCell ref="SSK82:SSL82"/>
    <mergeCell ref="SRS82:SRT82"/>
    <mergeCell ref="SRU82:SRV82"/>
    <mergeCell ref="SRW82:SRX82"/>
    <mergeCell ref="SRY82:SRZ82"/>
    <mergeCell ref="SSA82:SSB82"/>
    <mergeCell ref="SRI82:SRJ82"/>
    <mergeCell ref="SRK82:SRL82"/>
    <mergeCell ref="SRM82:SRN82"/>
    <mergeCell ref="SRO82:SRP82"/>
    <mergeCell ref="SRQ82:SRR82"/>
    <mergeCell ref="SQY82:SQZ82"/>
    <mergeCell ref="SRA82:SRB82"/>
    <mergeCell ref="SRC82:SRD82"/>
    <mergeCell ref="SRE82:SRF82"/>
    <mergeCell ref="SRG82:SRH82"/>
    <mergeCell ref="SQO82:SQP82"/>
    <mergeCell ref="SQQ82:SQR82"/>
    <mergeCell ref="SQS82:SQT82"/>
    <mergeCell ref="SQU82:SQV82"/>
    <mergeCell ref="SQW82:SQX82"/>
    <mergeCell ref="SQE82:SQF82"/>
    <mergeCell ref="SQG82:SQH82"/>
    <mergeCell ref="SQI82:SQJ82"/>
    <mergeCell ref="SQK82:SQL82"/>
    <mergeCell ref="SQM82:SQN82"/>
    <mergeCell ref="SPU82:SPV82"/>
    <mergeCell ref="SPW82:SPX82"/>
    <mergeCell ref="SPY82:SPZ82"/>
    <mergeCell ref="SQA82:SQB82"/>
    <mergeCell ref="SQC82:SQD82"/>
    <mergeCell ref="SPK82:SPL82"/>
    <mergeCell ref="SPM82:SPN82"/>
    <mergeCell ref="SPO82:SPP82"/>
    <mergeCell ref="SPQ82:SPR82"/>
    <mergeCell ref="SPS82:SPT82"/>
    <mergeCell ref="SPA82:SPB82"/>
    <mergeCell ref="SPC82:SPD82"/>
    <mergeCell ref="SPE82:SPF82"/>
    <mergeCell ref="SPG82:SPH82"/>
    <mergeCell ref="SPI82:SPJ82"/>
    <mergeCell ref="SOQ82:SOR82"/>
    <mergeCell ref="SOS82:SOT82"/>
    <mergeCell ref="SOU82:SOV82"/>
    <mergeCell ref="SOW82:SOX82"/>
    <mergeCell ref="SOY82:SOZ82"/>
    <mergeCell ref="SOG82:SOH82"/>
    <mergeCell ref="SOI82:SOJ82"/>
    <mergeCell ref="SOK82:SOL82"/>
    <mergeCell ref="SOM82:SON82"/>
    <mergeCell ref="SOO82:SOP82"/>
    <mergeCell ref="SNW82:SNX82"/>
    <mergeCell ref="SNY82:SNZ82"/>
    <mergeCell ref="SOA82:SOB82"/>
    <mergeCell ref="SOC82:SOD82"/>
    <mergeCell ref="SOE82:SOF82"/>
    <mergeCell ref="SNM82:SNN82"/>
    <mergeCell ref="SNO82:SNP82"/>
    <mergeCell ref="SNQ82:SNR82"/>
    <mergeCell ref="SNS82:SNT82"/>
    <mergeCell ref="SNU82:SNV82"/>
    <mergeCell ref="SNC82:SND82"/>
    <mergeCell ref="SNE82:SNF82"/>
    <mergeCell ref="SNG82:SNH82"/>
    <mergeCell ref="SNI82:SNJ82"/>
    <mergeCell ref="SNK82:SNL82"/>
    <mergeCell ref="SMS82:SMT82"/>
    <mergeCell ref="SMU82:SMV82"/>
    <mergeCell ref="SMW82:SMX82"/>
    <mergeCell ref="SMY82:SMZ82"/>
    <mergeCell ref="SNA82:SNB82"/>
    <mergeCell ref="SMI82:SMJ82"/>
    <mergeCell ref="SMK82:SML82"/>
    <mergeCell ref="SMM82:SMN82"/>
    <mergeCell ref="SMO82:SMP82"/>
    <mergeCell ref="SMQ82:SMR82"/>
    <mergeCell ref="SLY82:SLZ82"/>
    <mergeCell ref="SMA82:SMB82"/>
    <mergeCell ref="SMC82:SMD82"/>
    <mergeCell ref="SME82:SMF82"/>
    <mergeCell ref="SMG82:SMH82"/>
    <mergeCell ref="SLO82:SLP82"/>
    <mergeCell ref="SLQ82:SLR82"/>
    <mergeCell ref="SLS82:SLT82"/>
    <mergeCell ref="SLU82:SLV82"/>
    <mergeCell ref="SLW82:SLX82"/>
    <mergeCell ref="SLE82:SLF82"/>
    <mergeCell ref="SLG82:SLH82"/>
    <mergeCell ref="SLI82:SLJ82"/>
    <mergeCell ref="SLK82:SLL82"/>
    <mergeCell ref="SLM82:SLN82"/>
    <mergeCell ref="SKU82:SKV82"/>
    <mergeCell ref="SKW82:SKX82"/>
    <mergeCell ref="SKY82:SKZ82"/>
    <mergeCell ref="SLA82:SLB82"/>
    <mergeCell ref="SLC82:SLD82"/>
    <mergeCell ref="SKK82:SKL82"/>
    <mergeCell ref="SKM82:SKN82"/>
    <mergeCell ref="SKO82:SKP82"/>
    <mergeCell ref="SKQ82:SKR82"/>
    <mergeCell ref="SKS82:SKT82"/>
    <mergeCell ref="SKA82:SKB82"/>
    <mergeCell ref="SKC82:SKD82"/>
    <mergeCell ref="SKE82:SKF82"/>
    <mergeCell ref="SKG82:SKH82"/>
    <mergeCell ref="SKI82:SKJ82"/>
    <mergeCell ref="SJQ82:SJR82"/>
    <mergeCell ref="SJS82:SJT82"/>
    <mergeCell ref="SJU82:SJV82"/>
    <mergeCell ref="SJW82:SJX82"/>
    <mergeCell ref="SJY82:SJZ82"/>
    <mergeCell ref="SJG82:SJH82"/>
    <mergeCell ref="SJI82:SJJ82"/>
    <mergeCell ref="SJK82:SJL82"/>
    <mergeCell ref="SJM82:SJN82"/>
    <mergeCell ref="SJO82:SJP82"/>
    <mergeCell ref="SIW82:SIX82"/>
    <mergeCell ref="SIY82:SIZ82"/>
    <mergeCell ref="SJA82:SJB82"/>
    <mergeCell ref="SJC82:SJD82"/>
    <mergeCell ref="SJE82:SJF82"/>
    <mergeCell ref="SIM82:SIN82"/>
    <mergeCell ref="SIO82:SIP82"/>
    <mergeCell ref="SIQ82:SIR82"/>
    <mergeCell ref="SIS82:SIT82"/>
    <mergeCell ref="SIU82:SIV82"/>
    <mergeCell ref="SIC82:SID82"/>
    <mergeCell ref="SIE82:SIF82"/>
    <mergeCell ref="SIG82:SIH82"/>
    <mergeCell ref="SII82:SIJ82"/>
    <mergeCell ref="SIK82:SIL82"/>
    <mergeCell ref="SHS82:SHT82"/>
    <mergeCell ref="SHU82:SHV82"/>
    <mergeCell ref="SHW82:SHX82"/>
    <mergeCell ref="SHY82:SHZ82"/>
    <mergeCell ref="SIA82:SIB82"/>
    <mergeCell ref="SHI82:SHJ82"/>
    <mergeCell ref="SHK82:SHL82"/>
    <mergeCell ref="SHM82:SHN82"/>
    <mergeCell ref="SHO82:SHP82"/>
    <mergeCell ref="SHQ82:SHR82"/>
    <mergeCell ref="SGY82:SGZ82"/>
    <mergeCell ref="SHA82:SHB82"/>
    <mergeCell ref="SHC82:SHD82"/>
    <mergeCell ref="SHE82:SHF82"/>
    <mergeCell ref="SHG82:SHH82"/>
    <mergeCell ref="SGO82:SGP82"/>
    <mergeCell ref="SGQ82:SGR82"/>
    <mergeCell ref="SGS82:SGT82"/>
    <mergeCell ref="SGU82:SGV82"/>
    <mergeCell ref="SGW82:SGX82"/>
    <mergeCell ref="SGE82:SGF82"/>
    <mergeCell ref="SGG82:SGH82"/>
    <mergeCell ref="SGI82:SGJ82"/>
    <mergeCell ref="SGK82:SGL82"/>
    <mergeCell ref="SGM82:SGN82"/>
    <mergeCell ref="SFU82:SFV82"/>
    <mergeCell ref="SFW82:SFX82"/>
    <mergeCell ref="SFY82:SFZ82"/>
    <mergeCell ref="SGA82:SGB82"/>
    <mergeCell ref="SGC82:SGD82"/>
    <mergeCell ref="SFK82:SFL82"/>
    <mergeCell ref="SFM82:SFN82"/>
    <mergeCell ref="SFO82:SFP82"/>
    <mergeCell ref="SFQ82:SFR82"/>
    <mergeCell ref="SFS82:SFT82"/>
    <mergeCell ref="SFA82:SFB82"/>
    <mergeCell ref="SFC82:SFD82"/>
    <mergeCell ref="SFE82:SFF82"/>
    <mergeCell ref="SFG82:SFH82"/>
    <mergeCell ref="SFI82:SFJ82"/>
    <mergeCell ref="SEQ82:SER82"/>
    <mergeCell ref="SES82:SET82"/>
    <mergeCell ref="SEU82:SEV82"/>
    <mergeCell ref="SEW82:SEX82"/>
    <mergeCell ref="SEY82:SEZ82"/>
    <mergeCell ref="SEG82:SEH82"/>
    <mergeCell ref="SEI82:SEJ82"/>
    <mergeCell ref="SEK82:SEL82"/>
    <mergeCell ref="SEM82:SEN82"/>
    <mergeCell ref="SEO82:SEP82"/>
    <mergeCell ref="SDW82:SDX82"/>
    <mergeCell ref="SDY82:SDZ82"/>
    <mergeCell ref="SEA82:SEB82"/>
    <mergeCell ref="SEC82:SED82"/>
    <mergeCell ref="SEE82:SEF82"/>
    <mergeCell ref="SDM82:SDN82"/>
    <mergeCell ref="SDO82:SDP82"/>
    <mergeCell ref="SDQ82:SDR82"/>
    <mergeCell ref="SDS82:SDT82"/>
    <mergeCell ref="SDU82:SDV82"/>
    <mergeCell ref="SDC82:SDD82"/>
    <mergeCell ref="SDE82:SDF82"/>
    <mergeCell ref="SDG82:SDH82"/>
    <mergeCell ref="SDI82:SDJ82"/>
    <mergeCell ref="SDK82:SDL82"/>
    <mergeCell ref="SCS82:SCT82"/>
    <mergeCell ref="SCU82:SCV82"/>
    <mergeCell ref="SCW82:SCX82"/>
    <mergeCell ref="SCY82:SCZ82"/>
    <mergeCell ref="SDA82:SDB82"/>
    <mergeCell ref="SCI82:SCJ82"/>
    <mergeCell ref="SCK82:SCL82"/>
    <mergeCell ref="SCM82:SCN82"/>
    <mergeCell ref="SCO82:SCP82"/>
    <mergeCell ref="SCQ82:SCR82"/>
    <mergeCell ref="SBY82:SBZ82"/>
    <mergeCell ref="SCA82:SCB82"/>
    <mergeCell ref="SCC82:SCD82"/>
    <mergeCell ref="SCE82:SCF82"/>
    <mergeCell ref="SCG82:SCH82"/>
    <mergeCell ref="SBO82:SBP82"/>
    <mergeCell ref="SBQ82:SBR82"/>
    <mergeCell ref="SBS82:SBT82"/>
    <mergeCell ref="SBU82:SBV82"/>
    <mergeCell ref="SBW82:SBX82"/>
    <mergeCell ref="SBE82:SBF82"/>
    <mergeCell ref="SBG82:SBH82"/>
    <mergeCell ref="SBI82:SBJ82"/>
    <mergeCell ref="SBK82:SBL82"/>
    <mergeCell ref="SBM82:SBN82"/>
    <mergeCell ref="SAU82:SAV82"/>
    <mergeCell ref="SAW82:SAX82"/>
    <mergeCell ref="SAY82:SAZ82"/>
    <mergeCell ref="SBA82:SBB82"/>
    <mergeCell ref="SBC82:SBD82"/>
    <mergeCell ref="SAK82:SAL82"/>
    <mergeCell ref="SAM82:SAN82"/>
    <mergeCell ref="SAO82:SAP82"/>
    <mergeCell ref="SAQ82:SAR82"/>
    <mergeCell ref="SAS82:SAT82"/>
    <mergeCell ref="SAA82:SAB82"/>
    <mergeCell ref="SAC82:SAD82"/>
    <mergeCell ref="SAE82:SAF82"/>
    <mergeCell ref="SAG82:SAH82"/>
    <mergeCell ref="SAI82:SAJ82"/>
    <mergeCell ref="RZQ82:RZR82"/>
    <mergeCell ref="RZS82:RZT82"/>
    <mergeCell ref="RZU82:RZV82"/>
    <mergeCell ref="RZW82:RZX82"/>
    <mergeCell ref="RZY82:RZZ82"/>
    <mergeCell ref="RZG82:RZH82"/>
    <mergeCell ref="RZI82:RZJ82"/>
    <mergeCell ref="RZK82:RZL82"/>
    <mergeCell ref="RZM82:RZN82"/>
    <mergeCell ref="RZO82:RZP82"/>
    <mergeCell ref="RYW82:RYX82"/>
    <mergeCell ref="RYY82:RYZ82"/>
    <mergeCell ref="RZA82:RZB82"/>
    <mergeCell ref="RZC82:RZD82"/>
    <mergeCell ref="RZE82:RZF82"/>
    <mergeCell ref="RYM82:RYN82"/>
    <mergeCell ref="RYO82:RYP82"/>
    <mergeCell ref="RYQ82:RYR82"/>
    <mergeCell ref="RYS82:RYT82"/>
    <mergeCell ref="RYU82:RYV82"/>
    <mergeCell ref="RYC82:RYD82"/>
    <mergeCell ref="RYE82:RYF82"/>
    <mergeCell ref="RYG82:RYH82"/>
    <mergeCell ref="RYI82:RYJ82"/>
    <mergeCell ref="RYK82:RYL82"/>
    <mergeCell ref="RXS82:RXT82"/>
    <mergeCell ref="RXU82:RXV82"/>
    <mergeCell ref="RXW82:RXX82"/>
    <mergeCell ref="RXY82:RXZ82"/>
    <mergeCell ref="RYA82:RYB82"/>
    <mergeCell ref="RXI82:RXJ82"/>
    <mergeCell ref="RXK82:RXL82"/>
    <mergeCell ref="RXM82:RXN82"/>
    <mergeCell ref="RXO82:RXP82"/>
    <mergeCell ref="RXQ82:RXR82"/>
    <mergeCell ref="RWY82:RWZ82"/>
    <mergeCell ref="RXA82:RXB82"/>
    <mergeCell ref="RXC82:RXD82"/>
    <mergeCell ref="RXE82:RXF82"/>
    <mergeCell ref="RXG82:RXH82"/>
    <mergeCell ref="RWO82:RWP82"/>
    <mergeCell ref="RWQ82:RWR82"/>
    <mergeCell ref="RWS82:RWT82"/>
    <mergeCell ref="RWU82:RWV82"/>
    <mergeCell ref="RWW82:RWX82"/>
    <mergeCell ref="RWE82:RWF82"/>
    <mergeCell ref="RWG82:RWH82"/>
    <mergeCell ref="RWI82:RWJ82"/>
    <mergeCell ref="RWK82:RWL82"/>
    <mergeCell ref="RWM82:RWN82"/>
    <mergeCell ref="RVU82:RVV82"/>
    <mergeCell ref="RVW82:RVX82"/>
    <mergeCell ref="RVY82:RVZ82"/>
    <mergeCell ref="RWA82:RWB82"/>
    <mergeCell ref="RWC82:RWD82"/>
    <mergeCell ref="RVK82:RVL82"/>
    <mergeCell ref="RVM82:RVN82"/>
    <mergeCell ref="RVO82:RVP82"/>
    <mergeCell ref="RVQ82:RVR82"/>
    <mergeCell ref="RVS82:RVT82"/>
    <mergeCell ref="RVA82:RVB82"/>
    <mergeCell ref="RVC82:RVD82"/>
    <mergeCell ref="RVE82:RVF82"/>
    <mergeCell ref="RVG82:RVH82"/>
    <mergeCell ref="RVI82:RVJ82"/>
    <mergeCell ref="RUQ82:RUR82"/>
    <mergeCell ref="RUS82:RUT82"/>
    <mergeCell ref="RUU82:RUV82"/>
    <mergeCell ref="RUW82:RUX82"/>
    <mergeCell ref="RUY82:RUZ82"/>
    <mergeCell ref="RUG82:RUH82"/>
    <mergeCell ref="RUI82:RUJ82"/>
    <mergeCell ref="RUK82:RUL82"/>
    <mergeCell ref="RUM82:RUN82"/>
    <mergeCell ref="RUO82:RUP82"/>
    <mergeCell ref="RTW82:RTX82"/>
    <mergeCell ref="RTY82:RTZ82"/>
    <mergeCell ref="RUA82:RUB82"/>
    <mergeCell ref="RUC82:RUD82"/>
    <mergeCell ref="RUE82:RUF82"/>
    <mergeCell ref="RTM82:RTN82"/>
    <mergeCell ref="RTO82:RTP82"/>
    <mergeCell ref="RTQ82:RTR82"/>
    <mergeCell ref="RTS82:RTT82"/>
    <mergeCell ref="RTU82:RTV82"/>
    <mergeCell ref="RTC82:RTD82"/>
    <mergeCell ref="RTE82:RTF82"/>
    <mergeCell ref="RTG82:RTH82"/>
    <mergeCell ref="RTI82:RTJ82"/>
    <mergeCell ref="RTK82:RTL82"/>
    <mergeCell ref="RSS82:RST82"/>
    <mergeCell ref="RSU82:RSV82"/>
    <mergeCell ref="RSW82:RSX82"/>
    <mergeCell ref="RSY82:RSZ82"/>
    <mergeCell ref="RTA82:RTB82"/>
    <mergeCell ref="RSI82:RSJ82"/>
    <mergeCell ref="RSK82:RSL82"/>
    <mergeCell ref="RSM82:RSN82"/>
    <mergeCell ref="RSO82:RSP82"/>
    <mergeCell ref="RSQ82:RSR82"/>
    <mergeCell ref="RRY82:RRZ82"/>
    <mergeCell ref="RSA82:RSB82"/>
    <mergeCell ref="RSC82:RSD82"/>
    <mergeCell ref="RSE82:RSF82"/>
    <mergeCell ref="RSG82:RSH82"/>
    <mergeCell ref="RRO82:RRP82"/>
    <mergeCell ref="RRQ82:RRR82"/>
    <mergeCell ref="RRS82:RRT82"/>
    <mergeCell ref="RRU82:RRV82"/>
    <mergeCell ref="RRW82:RRX82"/>
    <mergeCell ref="RRE82:RRF82"/>
    <mergeCell ref="RRG82:RRH82"/>
    <mergeCell ref="RRI82:RRJ82"/>
    <mergeCell ref="RRK82:RRL82"/>
    <mergeCell ref="RRM82:RRN82"/>
    <mergeCell ref="RQU82:RQV82"/>
    <mergeCell ref="RQW82:RQX82"/>
    <mergeCell ref="RQY82:RQZ82"/>
    <mergeCell ref="RRA82:RRB82"/>
    <mergeCell ref="RRC82:RRD82"/>
    <mergeCell ref="RQK82:RQL82"/>
    <mergeCell ref="RQM82:RQN82"/>
    <mergeCell ref="RQO82:RQP82"/>
    <mergeCell ref="RQQ82:RQR82"/>
    <mergeCell ref="RQS82:RQT82"/>
    <mergeCell ref="RQA82:RQB82"/>
    <mergeCell ref="RQC82:RQD82"/>
    <mergeCell ref="RQE82:RQF82"/>
    <mergeCell ref="RQG82:RQH82"/>
    <mergeCell ref="RQI82:RQJ82"/>
    <mergeCell ref="RPQ82:RPR82"/>
    <mergeCell ref="RPS82:RPT82"/>
    <mergeCell ref="RPU82:RPV82"/>
    <mergeCell ref="RPW82:RPX82"/>
    <mergeCell ref="RPY82:RPZ82"/>
    <mergeCell ref="RPG82:RPH82"/>
    <mergeCell ref="RPI82:RPJ82"/>
    <mergeCell ref="RPK82:RPL82"/>
    <mergeCell ref="RPM82:RPN82"/>
    <mergeCell ref="RPO82:RPP82"/>
    <mergeCell ref="ROW82:ROX82"/>
    <mergeCell ref="ROY82:ROZ82"/>
    <mergeCell ref="RPA82:RPB82"/>
    <mergeCell ref="RPC82:RPD82"/>
    <mergeCell ref="RPE82:RPF82"/>
    <mergeCell ref="ROM82:RON82"/>
    <mergeCell ref="ROO82:ROP82"/>
    <mergeCell ref="ROQ82:ROR82"/>
    <mergeCell ref="ROS82:ROT82"/>
    <mergeCell ref="ROU82:ROV82"/>
    <mergeCell ref="ROC82:ROD82"/>
    <mergeCell ref="ROE82:ROF82"/>
    <mergeCell ref="ROG82:ROH82"/>
    <mergeCell ref="ROI82:ROJ82"/>
    <mergeCell ref="ROK82:ROL82"/>
    <mergeCell ref="RNS82:RNT82"/>
    <mergeCell ref="RNU82:RNV82"/>
    <mergeCell ref="RNW82:RNX82"/>
    <mergeCell ref="RNY82:RNZ82"/>
    <mergeCell ref="ROA82:ROB82"/>
    <mergeCell ref="RNI82:RNJ82"/>
    <mergeCell ref="RNK82:RNL82"/>
    <mergeCell ref="RNM82:RNN82"/>
    <mergeCell ref="RNO82:RNP82"/>
    <mergeCell ref="RNQ82:RNR82"/>
    <mergeCell ref="RMY82:RMZ82"/>
    <mergeCell ref="RNA82:RNB82"/>
    <mergeCell ref="RNC82:RND82"/>
    <mergeCell ref="RNE82:RNF82"/>
    <mergeCell ref="RNG82:RNH82"/>
    <mergeCell ref="RMO82:RMP82"/>
    <mergeCell ref="RMQ82:RMR82"/>
    <mergeCell ref="RMS82:RMT82"/>
    <mergeCell ref="RMU82:RMV82"/>
    <mergeCell ref="RMW82:RMX82"/>
    <mergeCell ref="RME82:RMF82"/>
    <mergeCell ref="RMG82:RMH82"/>
    <mergeCell ref="RMI82:RMJ82"/>
    <mergeCell ref="RMK82:RML82"/>
    <mergeCell ref="RMM82:RMN82"/>
    <mergeCell ref="RLU82:RLV82"/>
    <mergeCell ref="RLW82:RLX82"/>
    <mergeCell ref="RLY82:RLZ82"/>
    <mergeCell ref="RMA82:RMB82"/>
    <mergeCell ref="RMC82:RMD82"/>
    <mergeCell ref="RLK82:RLL82"/>
    <mergeCell ref="RLM82:RLN82"/>
    <mergeCell ref="RLO82:RLP82"/>
    <mergeCell ref="RLQ82:RLR82"/>
    <mergeCell ref="RLS82:RLT82"/>
    <mergeCell ref="RLA82:RLB82"/>
    <mergeCell ref="RLC82:RLD82"/>
    <mergeCell ref="RLE82:RLF82"/>
    <mergeCell ref="RLG82:RLH82"/>
    <mergeCell ref="RLI82:RLJ82"/>
    <mergeCell ref="RKQ82:RKR82"/>
    <mergeCell ref="RKS82:RKT82"/>
    <mergeCell ref="RKU82:RKV82"/>
    <mergeCell ref="RKW82:RKX82"/>
    <mergeCell ref="RKY82:RKZ82"/>
    <mergeCell ref="RKG82:RKH82"/>
    <mergeCell ref="RKI82:RKJ82"/>
    <mergeCell ref="RKK82:RKL82"/>
    <mergeCell ref="RKM82:RKN82"/>
    <mergeCell ref="RKO82:RKP82"/>
    <mergeCell ref="RJW82:RJX82"/>
    <mergeCell ref="RJY82:RJZ82"/>
    <mergeCell ref="RKA82:RKB82"/>
    <mergeCell ref="RKC82:RKD82"/>
    <mergeCell ref="RKE82:RKF82"/>
    <mergeCell ref="RJM82:RJN82"/>
    <mergeCell ref="RJO82:RJP82"/>
    <mergeCell ref="RJQ82:RJR82"/>
    <mergeCell ref="RJS82:RJT82"/>
    <mergeCell ref="RJU82:RJV82"/>
    <mergeCell ref="RJC82:RJD82"/>
    <mergeCell ref="RJE82:RJF82"/>
    <mergeCell ref="RJG82:RJH82"/>
    <mergeCell ref="RJI82:RJJ82"/>
    <mergeCell ref="RJK82:RJL82"/>
    <mergeCell ref="RIS82:RIT82"/>
    <mergeCell ref="RIU82:RIV82"/>
    <mergeCell ref="RIW82:RIX82"/>
    <mergeCell ref="RIY82:RIZ82"/>
    <mergeCell ref="RJA82:RJB82"/>
    <mergeCell ref="RII82:RIJ82"/>
    <mergeCell ref="RIK82:RIL82"/>
    <mergeCell ref="RIM82:RIN82"/>
    <mergeCell ref="RIO82:RIP82"/>
    <mergeCell ref="RIQ82:RIR82"/>
    <mergeCell ref="RHY82:RHZ82"/>
    <mergeCell ref="RIA82:RIB82"/>
    <mergeCell ref="RIC82:RID82"/>
    <mergeCell ref="RIE82:RIF82"/>
    <mergeCell ref="RIG82:RIH82"/>
    <mergeCell ref="RHO82:RHP82"/>
    <mergeCell ref="RHQ82:RHR82"/>
    <mergeCell ref="RHS82:RHT82"/>
    <mergeCell ref="RHU82:RHV82"/>
    <mergeCell ref="RHW82:RHX82"/>
    <mergeCell ref="RHE82:RHF82"/>
    <mergeCell ref="RHG82:RHH82"/>
    <mergeCell ref="RHI82:RHJ82"/>
    <mergeCell ref="RHK82:RHL82"/>
    <mergeCell ref="RHM82:RHN82"/>
    <mergeCell ref="RGU82:RGV82"/>
    <mergeCell ref="RGW82:RGX82"/>
    <mergeCell ref="RGY82:RGZ82"/>
    <mergeCell ref="RHA82:RHB82"/>
    <mergeCell ref="RHC82:RHD82"/>
    <mergeCell ref="RGK82:RGL82"/>
    <mergeCell ref="RGM82:RGN82"/>
    <mergeCell ref="RGO82:RGP82"/>
    <mergeCell ref="RGQ82:RGR82"/>
    <mergeCell ref="RGS82:RGT82"/>
    <mergeCell ref="RGA82:RGB82"/>
    <mergeCell ref="RGC82:RGD82"/>
    <mergeCell ref="RGE82:RGF82"/>
    <mergeCell ref="RGG82:RGH82"/>
    <mergeCell ref="RGI82:RGJ82"/>
    <mergeCell ref="RFQ82:RFR82"/>
    <mergeCell ref="RFS82:RFT82"/>
    <mergeCell ref="RFU82:RFV82"/>
    <mergeCell ref="RFW82:RFX82"/>
    <mergeCell ref="RFY82:RFZ82"/>
    <mergeCell ref="RFG82:RFH82"/>
    <mergeCell ref="RFI82:RFJ82"/>
    <mergeCell ref="RFK82:RFL82"/>
    <mergeCell ref="RFM82:RFN82"/>
    <mergeCell ref="RFO82:RFP82"/>
    <mergeCell ref="REW82:REX82"/>
    <mergeCell ref="REY82:REZ82"/>
    <mergeCell ref="RFA82:RFB82"/>
    <mergeCell ref="RFC82:RFD82"/>
    <mergeCell ref="RFE82:RFF82"/>
    <mergeCell ref="REM82:REN82"/>
    <mergeCell ref="REO82:REP82"/>
    <mergeCell ref="REQ82:RER82"/>
    <mergeCell ref="RES82:RET82"/>
    <mergeCell ref="REU82:REV82"/>
    <mergeCell ref="REC82:RED82"/>
    <mergeCell ref="REE82:REF82"/>
    <mergeCell ref="REG82:REH82"/>
    <mergeCell ref="REI82:REJ82"/>
    <mergeCell ref="REK82:REL82"/>
    <mergeCell ref="RDS82:RDT82"/>
    <mergeCell ref="RDU82:RDV82"/>
    <mergeCell ref="RDW82:RDX82"/>
    <mergeCell ref="RDY82:RDZ82"/>
    <mergeCell ref="REA82:REB82"/>
    <mergeCell ref="RDI82:RDJ82"/>
    <mergeCell ref="RDK82:RDL82"/>
    <mergeCell ref="RDM82:RDN82"/>
    <mergeCell ref="RDO82:RDP82"/>
    <mergeCell ref="RDQ82:RDR82"/>
    <mergeCell ref="RCY82:RCZ82"/>
    <mergeCell ref="RDA82:RDB82"/>
    <mergeCell ref="RDC82:RDD82"/>
    <mergeCell ref="RDE82:RDF82"/>
    <mergeCell ref="RDG82:RDH82"/>
    <mergeCell ref="RCO82:RCP82"/>
    <mergeCell ref="RCQ82:RCR82"/>
    <mergeCell ref="RCS82:RCT82"/>
    <mergeCell ref="RCU82:RCV82"/>
    <mergeCell ref="RCW82:RCX82"/>
    <mergeCell ref="RCE82:RCF82"/>
    <mergeCell ref="RCG82:RCH82"/>
    <mergeCell ref="RCI82:RCJ82"/>
    <mergeCell ref="RCK82:RCL82"/>
    <mergeCell ref="RCM82:RCN82"/>
    <mergeCell ref="RBU82:RBV82"/>
    <mergeCell ref="RBW82:RBX82"/>
    <mergeCell ref="RBY82:RBZ82"/>
    <mergeCell ref="RCA82:RCB82"/>
    <mergeCell ref="RCC82:RCD82"/>
    <mergeCell ref="RBK82:RBL82"/>
    <mergeCell ref="RBM82:RBN82"/>
    <mergeCell ref="RBO82:RBP82"/>
    <mergeCell ref="RBQ82:RBR82"/>
    <mergeCell ref="RBS82:RBT82"/>
    <mergeCell ref="RBA82:RBB82"/>
    <mergeCell ref="RBC82:RBD82"/>
    <mergeCell ref="RBE82:RBF82"/>
    <mergeCell ref="RBG82:RBH82"/>
    <mergeCell ref="RBI82:RBJ82"/>
    <mergeCell ref="RAQ82:RAR82"/>
    <mergeCell ref="RAS82:RAT82"/>
    <mergeCell ref="RAU82:RAV82"/>
    <mergeCell ref="RAW82:RAX82"/>
    <mergeCell ref="RAY82:RAZ82"/>
    <mergeCell ref="RAG82:RAH82"/>
    <mergeCell ref="RAI82:RAJ82"/>
    <mergeCell ref="RAK82:RAL82"/>
    <mergeCell ref="RAM82:RAN82"/>
    <mergeCell ref="RAO82:RAP82"/>
    <mergeCell ref="QZW82:QZX82"/>
    <mergeCell ref="QZY82:QZZ82"/>
    <mergeCell ref="RAA82:RAB82"/>
    <mergeCell ref="RAC82:RAD82"/>
    <mergeCell ref="RAE82:RAF82"/>
    <mergeCell ref="QZM82:QZN82"/>
    <mergeCell ref="QZO82:QZP82"/>
    <mergeCell ref="QZQ82:QZR82"/>
    <mergeCell ref="QZS82:QZT82"/>
    <mergeCell ref="QZU82:QZV82"/>
    <mergeCell ref="QZC82:QZD82"/>
    <mergeCell ref="QZE82:QZF82"/>
    <mergeCell ref="QZG82:QZH82"/>
    <mergeCell ref="QZI82:QZJ82"/>
    <mergeCell ref="QZK82:QZL82"/>
    <mergeCell ref="QYS82:QYT82"/>
    <mergeCell ref="QYU82:QYV82"/>
    <mergeCell ref="QYW82:QYX82"/>
    <mergeCell ref="QYY82:QYZ82"/>
    <mergeCell ref="QZA82:QZB82"/>
    <mergeCell ref="QYI82:QYJ82"/>
    <mergeCell ref="QYK82:QYL82"/>
    <mergeCell ref="QYM82:QYN82"/>
    <mergeCell ref="QYO82:QYP82"/>
    <mergeCell ref="QYQ82:QYR82"/>
    <mergeCell ref="QXY82:QXZ82"/>
    <mergeCell ref="QYA82:QYB82"/>
    <mergeCell ref="QYC82:QYD82"/>
    <mergeCell ref="QYE82:QYF82"/>
    <mergeCell ref="QYG82:QYH82"/>
    <mergeCell ref="QXO82:QXP82"/>
    <mergeCell ref="QXQ82:QXR82"/>
    <mergeCell ref="QXS82:QXT82"/>
    <mergeCell ref="QXU82:QXV82"/>
    <mergeCell ref="QXW82:QXX82"/>
    <mergeCell ref="QXE82:QXF82"/>
    <mergeCell ref="QXG82:QXH82"/>
    <mergeCell ref="QXI82:QXJ82"/>
    <mergeCell ref="QXK82:QXL82"/>
    <mergeCell ref="QXM82:QXN82"/>
    <mergeCell ref="QWU82:QWV82"/>
    <mergeCell ref="QWW82:QWX82"/>
    <mergeCell ref="QWY82:QWZ82"/>
    <mergeCell ref="QXA82:QXB82"/>
    <mergeCell ref="QXC82:QXD82"/>
    <mergeCell ref="QWK82:QWL82"/>
    <mergeCell ref="QWM82:QWN82"/>
    <mergeCell ref="QWO82:QWP82"/>
    <mergeCell ref="QWQ82:QWR82"/>
    <mergeCell ref="QWS82:QWT82"/>
    <mergeCell ref="QWA82:QWB82"/>
    <mergeCell ref="QWC82:QWD82"/>
    <mergeCell ref="QWE82:QWF82"/>
    <mergeCell ref="QWG82:QWH82"/>
    <mergeCell ref="QWI82:QWJ82"/>
    <mergeCell ref="QVQ82:QVR82"/>
    <mergeCell ref="QVS82:QVT82"/>
    <mergeCell ref="QVU82:QVV82"/>
    <mergeCell ref="QVW82:QVX82"/>
    <mergeCell ref="QVY82:QVZ82"/>
    <mergeCell ref="QVG82:QVH82"/>
    <mergeCell ref="QVI82:QVJ82"/>
    <mergeCell ref="QVK82:QVL82"/>
    <mergeCell ref="QVM82:QVN82"/>
    <mergeCell ref="QVO82:QVP82"/>
    <mergeCell ref="QUW82:QUX82"/>
    <mergeCell ref="QUY82:QUZ82"/>
    <mergeCell ref="QVA82:QVB82"/>
    <mergeCell ref="QVC82:QVD82"/>
    <mergeCell ref="QVE82:QVF82"/>
    <mergeCell ref="QUM82:QUN82"/>
    <mergeCell ref="QUO82:QUP82"/>
    <mergeCell ref="QUQ82:QUR82"/>
    <mergeCell ref="QUS82:QUT82"/>
    <mergeCell ref="QUU82:QUV82"/>
    <mergeCell ref="QUC82:QUD82"/>
    <mergeCell ref="QUE82:QUF82"/>
    <mergeCell ref="QUG82:QUH82"/>
    <mergeCell ref="QUI82:QUJ82"/>
    <mergeCell ref="QUK82:QUL82"/>
    <mergeCell ref="QTS82:QTT82"/>
    <mergeCell ref="QTU82:QTV82"/>
    <mergeCell ref="QTW82:QTX82"/>
    <mergeCell ref="QTY82:QTZ82"/>
    <mergeCell ref="QUA82:QUB82"/>
    <mergeCell ref="QTI82:QTJ82"/>
    <mergeCell ref="QTK82:QTL82"/>
    <mergeCell ref="QTM82:QTN82"/>
    <mergeCell ref="QTO82:QTP82"/>
    <mergeCell ref="QTQ82:QTR82"/>
    <mergeCell ref="QSY82:QSZ82"/>
    <mergeCell ref="QTA82:QTB82"/>
    <mergeCell ref="QTC82:QTD82"/>
    <mergeCell ref="QTE82:QTF82"/>
    <mergeCell ref="QTG82:QTH82"/>
    <mergeCell ref="QSO82:QSP82"/>
    <mergeCell ref="QSQ82:QSR82"/>
    <mergeCell ref="QSS82:QST82"/>
    <mergeCell ref="QSU82:QSV82"/>
    <mergeCell ref="QSW82:QSX82"/>
    <mergeCell ref="QSE82:QSF82"/>
    <mergeCell ref="QSG82:QSH82"/>
    <mergeCell ref="QSI82:QSJ82"/>
    <mergeCell ref="QSK82:QSL82"/>
    <mergeCell ref="QSM82:QSN82"/>
    <mergeCell ref="QRU82:QRV82"/>
    <mergeCell ref="QRW82:QRX82"/>
    <mergeCell ref="QRY82:QRZ82"/>
    <mergeCell ref="QSA82:QSB82"/>
    <mergeCell ref="QSC82:QSD82"/>
    <mergeCell ref="QRK82:QRL82"/>
    <mergeCell ref="QRM82:QRN82"/>
    <mergeCell ref="QRO82:QRP82"/>
    <mergeCell ref="QRQ82:QRR82"/>
    <mergeCell ref="QRS82:QRT82"/>
    <mergeCell ref="QRA82:QRB82"/>
    <mergeCell ref="QRC82:QRD82"/>
    <mergeCell ref="QRE82:QRF82"/>
    <mergeCell ref="QRG82:QRH82"/>
    <mergeCell ref="QRI82:QRJ82"/>
    <mergeCell ref="QQQ82:QQR82"/>
    <mergeCell ref="QQS82:QQT82"/>
    <mergeCell ref="QQU82:QQV82"/>
    <mergeCell ref="QQW82:QQX82"/>
    <mergeCell ref="QQY82:QQZ82"/>
    <mergeCell ref="QQG82:QQH82"/>
    <mergeCell ref="QQI82:QQJ82"/>
    <mergeCell ref="QQK82:QQL82"/>
    <mergeCell ref="QQM82:QQN82"/>
    <mergeCell ref="QQO82:QQP82"/>
    <mergeCell ref="QPW82:QPX82"/>
    <mergeCell ref="QPY82:QPZ82"/>
    <mergeCell ref="QQA82:QQB82"/>
    <mergeCell ref="QQC82:QQD82"/>
    <mergeCell ref="QQE82:QQF82"/>
    <mergeCell ref="QPM82:QPN82"/>
    <mergeCell ref="QPO82:QPP82"/>
    <mergeCell ref="QPQ82:QPR82"/>
    <mergeCell ref="QPS82:QPT82"/>
    <mergeCell ref="QPU82:QPV82"/>
    <mergeCell ref="QPC82:QPD82"/>
    <mergeCell ref="QPE82:QPF82"/>
    <mergeCell ref="QPG82:QPH82"/>
    <mergeCell ref="QPI82:QPJ82"/>
    <mergeCell ref="QPK82:QPL82"/>
    <mergeCell ref="QOS82:QOT82"/>
    <mergeCell ref="QOU82:QOV82"/>
    <mergeCell ref="QOW82:QOX82"/>
    <mergeCell ref="QOY82:QOZ82"/>
    <mergeCell ref="QPA82:QPB82"/>
    <mergeCell ref="QOI82:QOJ82"/>
    <mergeCell ref="QOK82:QOL82"/>
    <mergeCell ref="QOM82:QON82"/>
    <mergeCell ref="QOO82:QOP82"/>
    <mergeCell ref="QOQ82:QOR82"/>
    <mergeCell ref="QNY82:QNZ82"/>
    <mergeCell ref="QOA82:QOB82"/>
    <mergeCell ref="QOC82:QOD82"/>
    <mergeCell ref="QOE82:QOF82"/>
    <mergeCell ref="QOG82:QOH82"/>
    <mergeCell ref="QNO82:QNP82"/>
    <mergeCell ref="QNQ82:QNR82"/>
    <mergeCell ref="QNS82:QNT82"/>
    <mergeCell ref="QNU82:QNV82"/>
    <mergeCell ref="QNW82:QNX82"/>
    <mergeCell ref="QNE82:QNF82"/>
    <mergeCell ref="QNG82:QNH82"/>
    <mergeCell ref="QNI82:QNJ82"/>
    <mergeCell ref="QNK82:QNL82"/>
    <mergeCell ref="QNM82:QNN82"/>
    <mergeCell ref="QMU82:QMV82"/>
    <mergeCell ref="QMW82:QMX82"/>
    <mergeCell ref="QMY82:QMZ82"/>
    <mergeCell ref="QNA82:QNB82"/>
    <mergeCell ref="QNC82:QND82"/>
    <mergeCell ref="QMK82:QML82"/>
    <mergeCell ref="QMM82:QMN82"/>
    <mergeCell ref="QMO82:QMP82"/>
    <mergeCell ref="QMQ82:QMR82"/>
    <mergeCell ref="QMS82:QMT82"/>
    <mergeCell ref="QMA82:QMB82"/>
    <mergeCell ref="QMC82:QMD82"/>
    <mergeCell ref="QME82:QMF82"/>
    <mergeCell ref="QMG82:QMH82"/>
    <mergeCell ref="QMI82:QMJ82"/>
    <mergeCell ref="QLQ82:QLR82"/>
    <mergeCell ref="QLS82:QLT82"/>
    <mergeCell ref="QLU82:QLV82"/>
    <mergeCell ref="QLW82:QLX82"/>
    <mergeCell ref="QLY82:QLZ82"/>
    <mergeCell ref="QLG82:QLH82"/>
    <mergeCell ref="QLI82:QLJ82"/>
    <mergeCell ref="QLK82:QLL82"/>
    <mergeCell ref="QLM82:QLN82"/>
    <mergeCell ref="QLO82:QLP82"/>
    <mergeCell ref="QKW82:QKX82"/>
    <mergeCell ref="QKY82:QKZ82"/>
    <mergeCell ref="QLA82:QLB82"/>
    <mergeCell ref="QLC82:QLD82"/>
    <mergeCell ref="QLE82:QLF82"/>
    <mergeCell ref="QKM82:QKN82"/>
    <mergeCell ref="QKO82:QKP82"/>
    <mergeCell ref="QKQ82:QKR82"/>
    <mergeCell ref="QKS82:QKT82"/>
    <mergeCell ref="QKU82:QKV82"/>
    <mergeCell ref="QKC82:QKD82"/>
    <mergeCell ref="QKE82:QKF82"/>
    <mergeCell ref="QKG82:QKH82"/>
    <mergeCell ref="QKI82:QKJ82"/>
    <mergeCell ref="QKK82:QKL82"/>
    <mergeCell ref="QJS82:QJT82"/>
    <mergeCell ref="QJU82:QJV82"/>
    <mergeCell ref="QJW82:QJX82"/>
    <mergeCell ref="QJY82:QJZ82"/>
    <mergeCell ref="QKA82:QKB82"/>
    <mergeCell ref="QJI82:QJJ82"/>
    <mergeCell ref="QJK82:QJL82"/>
    <mergeCell ref="QJM82:QJN82"/>
    <mergeCell ref="QJO82:QJP82"/>
    <mergeCell ref="QJQ82:QJR82"/>
    <mergeCell ref="QIY82:QIZ82"/>
    <mergeCell ref="QJA82:QJB82"/>
    <mergeCell ref="QJC82:QJD82"/>
    <mergeCell ref="QJE82:QJF82"/>
    <mergeCell ref="QJG82:QJH82"/>
    <mergeCell ref="QIO82:QIP82"/>
    <mergeCell ref="QIQ82:QIR82"/>
    <mergeCell ref="QIS82:QIT82"/>
    <mergeCell ref="QIU82:QIV82"/>
    <mergeCell ref="QIW82:QIX82"/>
    <mergeCell ref="QIE82:QIF82"/>
    <mergeCell ref="QIG82:QIH82"/>
    <mergeCell ref="QII82:QIJ82"/>
    <mergeCell ref="QIK82:QIL82"/>
    <mergeCell ref="QIM82:QIN82"/>
    <mergeCell ref="QHU82:QHV82"/>
    <mergeCell ref="QHW82:QHX82"/>
    <mergeCell ref="QHY82:QHZ82"/>
    <mergeCell ref="QIA82:QIB82"/>
    <mergeCell ref="QIC82:QID82"/>
    <mergeCell ref="QHK82:QHL82"/>
    <mergeCell ref="QHM82:QHN82"/>
    <mergeCell ref="QHO82:QHP82"/>
    <mergeCell ref="QHQ82:QHR82"/>
    <mergeCell ref="QHS82:QHT82"/>
    <mergeCell ref="QHA82:QHB82"/>
    <mergeCell ref="QHC82:QHD82"/>
    <mergeCell ref="QHE82:QHF82"/>
    <mergeCell ref="QHG82:QHH82"/>
    <mergeCell ref="QHI82:QHJ82"/>
    <mergeCell ref="QGQ82:QGR82"/>
    <mergeCell ref="QGS82:QGT82"/>
    <mergeCell ref="QGU82:QGV82"/>
    <mergeCell ref="QGW82:QGX82"/>
    <mergeCell ref="QGY82:QGZ82"/>
    <mergeCell ref="QGG82:QGH82"/>
    <mergeCell ref="QGI82:QGJ82"/>
    <mergeCell ref="QGK82:QGL82"/>
    <mergeCell ref="QGM82:QGN82"/>
    <mergeCell ref="QGO82:QGP82"/>
    <mergeCell ref="QFW82:QFX82"/>
    <mergeCell ref="QFY82:QFZ82"/>
    <mergeCell ref="QGA82:QGB82"/>
    <mergeCell ref="QGC82:QGD82"/>
    <mergeCell ref="QGE82:QGF82"/>
    <mergeCell ref="QFM82:QFN82"/>
    <mergeCell ref="QFO82:QFP82"/>
    <mergeCell ref="QFQ82:QFR82"/>
    <mergeCell ref="QFS82:QFT82"/>
    <mergeCell ref="QFU82:QFV82"/>
    <mergeCell ref="QFC82:QFD82"/>
    <mergeCell ref="QFE82:QFF82"/>
    <mergeCell ref="QFG82:QFH82"/>
    <mergeCell ref="QFI82:QFJ82"/>
    <mergeCell ref="QFK82:QFL82"/>
    <mergeCell ref="QES82:QET82"/>
    <mergeCell ref="QEU82:QEV82"/>
    <mergeCell ref="QEW82:QEX82"/>
    <mergeCell ref="QEY82:QEZ82"/>
    <mergeCell ref="QFA82:QFB82"/>
    <mergeCell ref="QEI82:QEJ82"/>
    <mergeCell ref="QEK82:QEL82"/>
    <mergeCell ref="QEM82:QEN82"/>
    <mergeCell ref="QEO82:QEP82"/>
    <mergeCell ref="QEQ82:QER82"/>
    <mergeCell ref="QDY82:QDZ82"/>
    <mergeCell ref="QEA82:QEB82"/>
    <mergeCell ref="QEC82:QED82"/>
    <mergeCell ref="QEE82:QEF82"/>
    <mergeCell ref="QEG82:QEH82"/>
    <mergeCell ref="QDO82:QDP82"/>
    <mergeCell ref="QDQ82:QDR82"/>
    <mergeCell ref="QDS82:QDT82"/>
    <mergeCell ref="QDU82:QDV82"/>
    <mergeCell ref="QDW82:QDX82"/>
    <mergeCell ref="QDE82:QDF82"/>
    <mergeCell ref="QDG82:QDH82"/>
    <mergeCell ref="QDI82:QDJ82"/>
    <mergeCell ref="QDK82:QDL82"/>
    <mergeCell ref="QDM82:QDN82"/>
    <mergeCell ref="QCU82:QCV82"/>
    <mergeCell ref="QCW82:QCX82"/>
    <mergeCell ref="QCY82:QCZ82"/>
    <mergeCell ref="QDA82:QDB82"/>
    <mergeCell ref="QDC82:QDD82"/>
    <mergeCell ref="QCK82:QCL82"/>
    <mergeCell ref="QCM82:QCN82"/>
    <mergeCell ref="QCO82:QCP82"/>
    <mergeCell ref="QCQ82:QCR82"/>
    <mergeCell ref="QCS82:QCT82"/>
    <mergeCell ref="QCA82:QCB82"/>
    <mergeCell ref="QCC82:QCD82"/>
    <mergeCell ref="QCE82:QCF82"/>
    <mergeCell ref="QCG82:QCH82"/>
    <mergeCell ref="QCI82:QCJ82"/>
    <mergeCell ref="QBQ82:QBR82"/>
    <mergeCell ref="QBS82:QBT82"/>
    <mergeCell ref="QBU82:QBV82"/>
    <mergeCell ref="QBW82:QBX82"/>
    <mergeCell ref="QBY82:QBZ82"/>
    <mergeCell ref="QBG82:QBH82"/>
    <mergeCell ref="QBI82:QBJ82"/>
    <mergeCell ref="QBK82:QBL82"/>
    <mergeCell ref="QBM82:QBN82"/>
    <mergeCell ref="QBO82:QBP82"/>
    <mergeCell ref="QAW82:QAX82"/>
    <mergeCell ref="QAY82:QAZ82"/>
    <mergeCell ref="QBA82:QBB82"/>
    <mergeCell ref="QBC82:QBD82"/>
    <mergeCell ref="QBE82:QBF82"/>
    <mergeCell ref="QAM82:QAN82"/>
    <mergeCell ref="QAO82:QAP82"/>
    <mergeCell ref="QAQ82:QAR82"/>
    <mergeCell ref="QAS82:QAT82"/>
    <mergeCell ref="QAU82:QAV82"/>
    <mergeCell ref="QAC82:QAD82"/>
    <mergeCell ref="QAE82:QAF82"/>
    <mergeCell ref="QAG82:QAH82"/>
    <mergeCell ref="QAI82:QAJ82"/>
    <mergeCell ref="QAK82:QAL82"/>
    <mergeCell ref="PZS82:PZT82"/>
    <mergeCell ref="PZU82:PZV82"/>
    <mergeCell ref="PZW82:PZX82"/>
    <mergeCell ref="PZY82:PZZ82"/>
    <mergeCell ref="QAA82:QAB82"/>
    <mergeCell ref="PZI82:PZJ82"/>
    <mergeCell ref="PZK82:PZL82"/>
    <mergeCell ref="PZM82:PZN82"/>
    <mergeCell ref="PZO82:PZP82"/>
    <mergeCell ref="PZQ82:PZR82"/>
    <mergeCell ref="PYY82:PYZ82"/>
    <mergeCell ref="PZA82:PZB82"/>
    <mergeCell ref="PZC82:PZD82"/>
    <mergeCell ref="PZE82:PZF82"/>
    <mergeCell ref="PZG82:PZH82"/>
    <mergeCell ref="PYO82:PYP82"/>
    <mergeCell ref="PYQ82:PYR82"/>
    <mergeCell ref="PYS82:PYT82"/>
    <mergeCell ref="PYU82:PYV82"/>
    <mergeCell ref="PYW82:PYX82"/>
    <mergeCell ref="PYE82:PYF82"/>
    <mergeCell ref="PYG82:PYH82"/>
    <mergeCell ref="PYI82:PYJ82"/>
    <mergeCell ref="PYK82:PYL82"/>
    <mergeCell ref="PYM82:PYN82"/>
    <mergeCell ref="PXU82:PXV82"/>
    <mergeCell ref="PXW82:PXX82"/>
    <mergeCell ref="PXY82:PXZ82"/>
    <mergeCell ref="PYA82:PYB82"/>
    <mergeCell ref="PYC82:PYD82"/>
    <mergeCell ref="PXK82:PXL82"/>
    <mergeCell ref="PXM82:PXN82"/>
    <mergeCell ref="PXO82:PXP82"/>
    <mergeCell ref="PXQ82:PXR82"/>
    <mergeCell ref="PXS82:PXT82"/>
    <mergeCell ref="PXA82:PXB82"/>
    <mergeCell ref="PXC82:PXD82"/>
    <mergeCell ref="PXE82:PXF82"/>
    <mergeCell ref="PXG82:PXH82"/>
    <mergeCell ref="PXI82:PXJ82"/>
    <mergeCell ref="PWQ82:PWR82"/>
    <mergeCell ref="PWS82:PWT82"/>
    <mergeCell ref="PWU82:PWV82"/>
    <mergeCell ref="PWW82:PWX82"/>
    <mergeCell ref="PWY82:PWZ82"/>
    <mergeCell ref="PWG82:PWH82"/>
    <mergeCell ref="PWI82:PWJ82"/>
    <mergeCell ref="PWK82:PWL82"/>
    <mergeCell ref="PWM82:PWN82"/>
    <mergeCell ref="PWO82:PWP82"/>
    <mergeCell ref="PVW82:PVX82"/>
    <mergeCell ref="PVY82:PVZ82"/>
    <mergeCell ref="PWA82:PWB82"/>
    <mergeCell ref="PWC82:PWD82"/>
    <mergeCell ref="PWE82:PWF82"/>
    <mergeCell ref="PVM82:PVN82"/>
    <mergeCell ref="PVO82:PVP82"/>
    <mergeCell ref="PVQ82:PVR82"/>
    <mergeCell ref="PVS82:PVT82"/>
    <mergeCell ref="PVU82:PVV82"/>
    <mergeCell ref="PVC82:PVD82"/>
    <mergeCell ref="PVE82:PVF82"/>
    <mergeCell ref="PVG82:PVH82"/>
    <mergeCell ref="PVI82:PVJ82"/>
    <mergeCell ref="PVK82:PVL82"/>
    <mergeCell ref="PUS82:PUT82"/>
    <mergeCell ref="PUU82:PUV82"/>
    <mergeCell ref="PUW82:PUX82"/>
    <mergeCell ref="PUY82:PUZ82"/>
    <mergeCell ref="PVA82:PVB82"/>
    <mergeCell ref="PUI82:PUJ82"/>
    <mergeCell ref="PUK82:PUL82"/>
    <mergeCell ref="PUM82:PUN82"/>
    <mergeCell ref="PUO82:PUP82"/>
    <mergeCell ref="PUQ82:PUR82"/>
    <mergeCell ref="PTY82:PTZ82"/>
    <mergeCell ref="PUA82:PUB82"/>
    <mergeCell ref="PUC82:PUD82"/>
    <mergeCell ref="PUE82:PUF82"/>
    <mergeCell ref="PUG82:PUH82"/>
    <mergeCell ref="PTO82:PTP82"/>
    <mergeCell ref="PTQ82:PTR82"/>
    <mergeCell ref="PTS82:PTT82"/>
    <mergeCell ref="PTU82:PTV82"/>
    <mergeCell ref="PTW82:PTX82"/>
    <mergeCell ref="PTE82:PTF82"/>
    <mergeCell ref="PTG82:PTH82"/>
    <mergeCell ref="PTI82:PTJ82"/>
    <mergeCell ref="PTK82:PTL82"/>
    <mergeCell ref="PTM82:PTN82"/>
    <mergeCell ref="PSU82:PSV82"/>
    <mergeCell ref="PSW82:PSX82"/>
    <mergeCell ref="PSY82:PSZ82"/>
    <mergeCell ref="PTA82:PTB82"/>
    <mergeCell ref="PTC82:PTD82"/>
    <mergeCell ref="PSK82:PSL82"/>
    <mergeCell ref="PSM82:PSN82"/>
    <mergeCell ref="PSO82:PSP82"/>
    <mergeCell ref="PSQ82:PSR82"/>
    <mergeCell ref="PSS82:PST82"/>
    <mergeCell ref="PSA82:PSB82"/>
    <mergeCell ref="PSC82:PSD82"/>
    <mergeCell ref="PSE82:PSF82"/>
    <mergeCell ref="PSG82:PSH82"/>
    <mergeCell ref="PSI82:PSJ82"/>
    <mergeCell ref="PRQ82:PRR82"/>
    <mergeCell ref="PRS82:PRT82"/>
    <mergeCell ref="PRU82:PRV82"/>
    <mergeCell ref="PRW82:PRX82"/>
    <mergeCell ref="PRY82:PRZ82"/>
    <mergeCell ref="PRG82:PRH82"/>
    <mergeCell ref="PRI82:PRJ82"/>
    <mergeCell ref="PRK82:PRL82"/>
    <mergeCell ref="PRM82:PRN82"/>
    <mergeCell ref="PRO82:PRP82"/>
    <mergeCell ref="PQW82:PQX82"/>
    <mergeCell ref="PQY82:PQZ82"/>
    <mergeCell ref="PRA82:PRB82"/>
    <mergeCell ref="PRC82:PRD82"/>
    <mergeCell ref="PRE82:PRF82"/>
    <mergeCell ref="PQM82:PQN82"/>
    <mergeCell ref="PQO82:PQP82"/>
    <mergeCell ref="PQQ82:PQR82"/>
    <mergeCell ref="PQS82:PQT82"/>
    <mergeCell ref="PQU82:PQV82"/>
    <mergeCell ref="PQC82:PQD82"/>
    <mergeCell ref="PQE82:PQF82"/>
    <mergeCell ref="PQG82:PQH82"/>
    <mergeCell ref="PQI82:PQJ82"/>
    <mergeCell ref="PQK82:PQL82"/>
    <mergeCell ref="PPS82:PPT82"/>
    <mergeCell ref="PPU82:PPV82"/>
    <mergeCell ref="PPW82:PPX82"/>
    <mergeCell ref="PPY82:PPZ82"/>
    <mergeCell ref="PQA82:PQB82"/>
    <mergeCell ref="PPI82:PPJ82"/>
    <mergeCell ref="PPK82:PPL82"/>
    <mergeCell ref="PPM82:PPN82"/>
    <mergeCell ref="PPO82:PPP82"/>
    <mergeCell ref="PPQ82:PPR82"/>
    <mergeCell ref="POY82:POZ82"/>
    <mergeCell ref="PPA82:PPB82"/>
    <mergeCell ref="PPC82:PPD82"/>
    <mergeCell ref="PPE82:PPF82"/>
    <mergeCell ref="PPG82:PPH82"/>
    <mergeCell ref="POO82:POP82"/>
    <mergeCell ref="POQ82:POR82"/>
    <mergeCell ref="POS82:POT82"/>
    <mergeCell ref="POU82:POV82"/>
    <mergeCell ref="POW82:POX82"/>
    <mergeCell ref="POE82:POF82"/>
    <mergeCell ref="POG82:POH82"/>
    <mergeCell ref="POI82:POJ82"/>
    <mergeCell ref="POK82:POL82"/>
    <mergeCell ref="POM82:PON82"/>
    <mergeCell ref="PNU82:PNV82"/>
    <mergeCell ref="PNW82:PNX82"/>
    <mergeCell ref="PNY82:PNZ82"/>
    <mergeCell ref="POA82:POB82"/>
    <mergeCell ref="POC82:POD82"/>
    <mergeCell ref="PNK82:PNL82"/>
    <mergeCell ref="PNM82:PNN82"/>
    <mergeCell ref="PNO82:PNP82"/>
    <mergeCell ref="PNQ82:PNR82"/>
    <mergeCell ref="PNS82:PNT82"/>
    <mergeCell ref="PNA82:PNB82"/>
    <mergeCell ref="PNC82:PND82"/>
    <mergeCell ref="PNE82:PNF82"/>
    <mergeCell ref="PNG82:PNH82"/>
    <mergeCell ref="PNI82:PNJ82"/>
    <mergeCell ref="PMQ82:PMR82"/>
    <mergeCell ref="PMS82:PMT82"/>
    <mergeCell ref="PMU82:PMV82"/>
    <mergeCell ref="PMW82:PMX82"/>
    <mergeCell ref="PMY82:PMZ82"/>
    <mergeCell ref="PMG82:PMH82"/>
    <mergeCell ref="PMI82:PMJ82"/>
    <mergeCell ref="PMK82:PML82"/>
    <mergeCell ref="PMM82:PMN82"/>
    <mergeCell ref="PMO82:PMP82"/>
    <mergeCell ref="PLW82:PLX82"/>
    <mergeCell ref="PLY82:PLZ82"/>
    <mergeCell ref="PMA82:PMB82"/>
    <mergeCell ref="PMC82:PMD82"/>
    <mergeCell ref="PME82:PMF82"/>
    <mergeCell ref="PLM82:PLN82"/>
    <mergeCell ref="PLO82:PLP82"/>
    <mergeCell ref="PLQ82:PLR82"/>
    <mergeCell ref="PLS82:PLT82"/>
    <mergeCell ref="PLU82:PLV82"/>
    <mergeCell ref="PLC82:PLD82"/>
    <mergeCell ref="PLE82:PLF82"/>
    <mergeCell ref="PLG82:PLH82"/>
    <mergeCell ref="PLI82:PLJ82"/>
    <mergeCell ref="PLK82:PLL82"/>
    <mergeCell ref="PKS82:PKT82"/>
    <mergeCell ref="PKU82:PKV82"/>
    <mergeCell ref="PKW82:PKX82"/>
    <mergeCell ref="PKY82:PKZ82"/>
    <mergeCell ref="PLA82:PLB82"/>
    <mergeCell ref="PKI82:PKJ82"/>
    <mergeCell ref="PKK82:PKL82"/>
    <mergeCell ref="PKM82:PKN82"/>
    <mergeCell ref="PKO82:PKP82"/>
    <mergeCell ref="PKQ82:PKR82"/>
    <mergeCell ref="PJY82:PJZ82"/>
    <mergeCell ref="PKA82:PKB82"/>
    <mergeCell ref="PKC82:PKD82"/>
    <mergeCell ref="PKE82:PKF82"/>
    <mergeCell ref="PKG82:PKH82"/>
    <mergeCell ref="PJO82:PJP82"/>
    <mergeCell ref="PJQ82:PJR82"/>
    <mergeCell ref="PJS82:PJT82"/>
    <mergeCell ref="PJU82:PJV82"/>
    <mergeCell ref="PJW82:PJX82"/>
    <mergeCell ref="PJE82:PJF82"/>
    <mergeCell ref="PJG82:PJH82"/>
    <mergeCell ref="PJI82:PJJ82"/>
    <mergeCell ref="PJK82:PJL82"/>
    <mergeCell ref="PJM82:PJN82"/>
    <mergeCell ref="PIU82:PIV82"/>
    <mergeCell ref="PIW82:PIX82"/>
    <mergeCell ref="PIY82:PIZ82"/>
    <mergeCell ref="PJA82:PJB82"/>
    <mergeCell ref="PJC82:PJD82"/>
    <mergeCell ref="PIK82:PIL82"/>
    <mergeCell ref="PIM82:PIN82"/>
    <mergeCell ref="PIO82:PIP82"/>
    <mergeCell ref="PIQ82:PIR82"/>
    <mergeCell ref="PIS82:PIT82"/>
    <mergeCell ref="PIA82:PIB82"/>
    <mergeCell ref="PIC82:PID82"/>
    <mergeCell ref="PIE82:PIF82"/>
    <mergeCell ref="PIG82:PIH82"/>
    <mergeCell ref="PII82:PIJ82"/>
    <mergeCell ref="PHQ82:PHR82"/>
    <mergeCell ref="PHS82:PHT82"/>
    <mergeCell ref="PHU82:PHV82"/>
    <mergeCell ref="PHW82:PHX82"/>
    <mergeCell ref="PHY82:PHZ82"/>
    <mergeCell ref="PHG82:PHH82"/>
    <mergeCell ref="PHI82:PHJ82"/>
    <mergeCell ref="PHK82:PHL82"/>
    <mergeCell ref="PHM82:PHN82"/>
    <mergeCell ref="PHO82:PHP82"/>
    <mergeCell ref="PGW82:PGX82"/>
    <mergeCell ref="PGY82:PGZ82"/>
    <mergeCell ref="PHA82:PHB82"/>
    <mergeCell ref="PHC82:PHD82"/>
    <mergeCell ref="PHE82:PHF82"/>
    <mergeCell ref="PGM82:PGN82"/>
    <mergeCell ref="PGO82:PGP82"/>
    <mergeCell ref="PGQ82:PGR82"/>
    <mergeCell ref="PGS82:PGT82"/>
    <mergeCell ref="PGU82:PGV82"/>
    <mergeCell ref="PGC82:PGD82"/>
    <mergeCell ref="PGE82:PGF82"/>
    <mergeCell ref="PGG82:PGH82"/>
    <mergeCell ref="PGI82:PGJ82"/>
    <mergeCell ref="PGK82:PGL82"/>
    <mergeCell ref="PFS82:PFT82"/>
    <mergeCell ref="PFU82:PFV82"/>
    <mergeCell ref="PFW82:PFX82"/>
    <mergeCell ref="PFY82:PFZ82"/>
    <mergeCell ref="PGA82:PGB82"/>
    <mergeCell ref="PFI82:PFJ82"/>
    <mergeCell ref="PFK82:PFL82"/>
    <mergeCell ref="PFM82:PFN82"/>
    <mergeCell ref="PFO82:PFP82"/>
    <mergeCell ref="PFQ82:PFR82"/>
    <mergeCell ref="PEY82:PEZ82"/>
    <mergeCell ref="PFA82:PFB82"/>
    <mergeCell ref="PFC82:PFD82"/>
    <mergeCell ref="PFE82:PFF82"/>
    <mergeCell ref="PFG82:PFH82"/>
    <mergeCell ref="PEO82:PEP82"/>
    <mergeCell ref="PEQ82:PER82"/>
    <mergeCell ref="PES82:PET82"/>
    <mergeCell ref="PEU82:PEV82"/>
    <mergeCell ref="PEW82:PEX82"/>
    <mergeCell ref="PEE82:PEF82"/>
    <mergeCell ref="PEG82:PEH82"/>
    <mergeCell ref="PEI82:PEJ82"/>
    <mergeCell ref="PEK82:PEL82"/>
    <mergeCell ref="PEM82:PEN82"/>
    <mergeCell ref="PDU82:PDV82"/>
    <mergeCell ref="PDW82:PDX82"/>
    <mergeCell ref="PDY82:PDZ82"/>
    <mergeCell ref="PEA82:PEB82"/>
    <mergeCell ref="PEC82:PED82"/>
    <mergeCell ref="PDK82:PDL82"/>
    <mergeCell ref="PDM82:PDN82"/>
    <mergeCell ref="PDO82:PDP82"/>
    <mergeCell ref="PDQ82:PDR82"/>
    <mergeCell ref="PDS82:PDT82"/>
    <mergeCell ref="PDA82:PDB82"/>
    <mergeCell ref="PDC82:PDD82"/>
    <mergeCell ref="PDE82:PDF82"/>
    <mergeCell ref="PDG82:PDH82"/>
    <mergeCell ref="PDI82:PDJ82"/>
    <mergeCell ref="PCQ82:PCR82"/>
    <mergeCell ref="PCS82:PCT82"/>
    <mergeCell ref="PCU82:PCV82"/>
    <mergeCell ref="PCW82:PCX82"/>
    <mergeCell ref="PCY82:PCZ82"/>
    <mergeCell ref="PCG82:PCH82"/>
    <mergeCell ref="PCI82:PCJ82"/>
    <mergeCell ref="PCK82:PCL82"/>
    <mergeCell ref="PCM82:PCN82"/>
    <mergeCell ref="PCO82:PCP82"/>
    <mergeCell ref="PBW82:PBX82"/>
    <mergeCell ref="PBY82:PBZ82"/>
    <mergeCell ref="PCA82:PCB82"/>
    <mergeCell ref="PCC82:PCD82"/>
    <mergeCell ref="PCE82:PCF82"/>
    <mergeCell ref="PBM82:PBN82"/>
    <mergeCell ref="PBO82:PBP82"/>
    <mergeCell ref="PBQ82:PBR82"/>
    <mergeCell ref="PBS82:PBT82"/>
    <mergeCell ref="PBU82:PBV82"/>
    <mergeCell ref="PBC82:PBD82"/>
    <mergeCell ref="PBE82:PBF82"/>
    <mergeCell ref="PBG82:PBH82"/>
    <mergeCell ref="PBI82:PBJ82"/>
    <mergeCell ref="PBK82:PBL82"/>
    <mergeCell ref="PAS82:PAT82"/>
    <mergeCell ref="PAU82:PAV82"/>
    <mergeCell ref="PAW82:PAX82"/>
    <mergeCell ref="PAY82:PAZ82"/>
    <mergeCell ref="PBA82:PBB82"/>
    <mergeCell ref="PAI82:PAJ82"/>
    <mergeCell ref="PAK82:PAL82"/>
    <mergeCell ref="PAM82:PAN82"/>
    <mergeCell ref="PAO82:PAP82"/>
    <mergeCell ref="PAQ82:PAR82"/>
    <mergeCell ref="OZY82:OZZ82"/>
    <mergeCell ref="PAA82:PAB82"/>
    <mergeCell ref="PAC82:PAD82"/>
    <mergeCell ref="PAE82:PAF82"/>
    <mergeCell ref="PAG82:PAH82"/>
    <mergeCell ref="OZO82:OZP82"/>
    <mergeCell ref="OZQ82:OZR82"/>
    <mergeCell ref="OZS82:OZT82"/>
    <mergeCell ref="OZU82:OZV82"/>
    <mergeCell ref="OZW82:OZX82"/>
    <mergeCell ref="OZE82:OZF82"/>
    <mergeCell ref="OZG82:OZH82"/>
    <mergeCell ref="OZI82:OZJ82"/>
    <mergeCell ref="OZK82:OZL82"/>
    <mergeCell ref="OZM82:OZN82"/>
    <mergeCell ref="OYU82:OYV82"/>
    <mergeCell ref="OYW82:OYX82"/>
    <mergeCell ref="OYY82:OYZ82"/>
    <mergeCell ref="OZA82:OZB82"/>
    <mergeCell ref="OZC82:OZD82"/>
    <mergeCell ref="OYK82:OYL82"/>
    <mergeCell ref="OYM82:OYN82"/>
    <mergeCell ref="OYO82:OYP82"/>
    <mergeCell ref="OYQ82:OYR82"/>
    <mergeCell ref="OYS82:OYT82"/>
    <mergeCell ref="OYA82:OYB82"/>
    <mergeCell ref="OYC82:OYD82"/>
    <mergeCell ref="OYE82:OYF82"/>
    <mergeCell ref="OYG82:OYH82"/>
    <mergeCell ref="OYI82:OYJ82"/>
    <mergeCell ref="OXQ82:OXR82"/>
    <mergeCell ref="OXS82:OXT82"/>
    <mergeCell ref="OXU82:OXV82"/>
    <mergeCell ref="OXW82:OXX82"/>
    <mergeCell ref="OXY82:OXZ82"/>
    <mergeCell ref="OXG82:OXH82"/>
    <mergeCell ref="OXI82:OXJ82"/>
    <mergeCell ref="OXK82:OXL82"/>
    <mergeCell ref="OXM82:OXN82"/>
    <mergeCell ref="OXO82:OXP82"/>
    <mergeCell ref="OWW82:OWX82"/>
    <mergeCell ref="OWY82:OWZ82"/>
    <mergeCell ref="OXA82:OXB82"/>
    <mergeCell ref="OXC82:OXD82"/>
    <mergeCell ref="OXE82:OXF82"/>
    <mergeCell ref="OWM82:OWN82"/>
    <mergeCell ref="OWO82:OWP82"/>
    <mergeCell ref="OWQ82:OWR82"/>
    <mergeCell ref="OWS82:OWT82"/>
    <mergeCell ref="OWU82:OWV82"/>
    <mergeCell ref="OWC82:OWD82"/>
    <mergeCell ref="OWE82:OWF82"/>
    <mergeCell ref="OWG82:OWH82"/>
    <mergeCell ref="OWI82:OWJ82"/>
    <mergeCell ref="OWK82:OWL82"/>
    <mergeCell ref="OVS82:OVT82"/>
    <mergeCell ref="OVU82:OVV82"/>
    <mergeCell ref="OVW82:OVX82"/>
    <mergeCell ref="OVY82:OVZ82"/>
    <mergeCell ref="OWA82:OWB82"/>
    <mergeCell ref="OVI82:OVJ82"/>
    <mergeCell ref="OVK82:OVL82"/>
    <mergeCell ref="OVM82:OVN82"/>
    <mergeCell ref="OVO82:OVP82"/>
    <mergeCell ref="OVQ82:OVR82"/>
    <mergeCell ref="OUY82:OUZ82"/>
    <mergeCell ref="OVA82:OVB82"/>
    <mergeCell ref="OVC82:OVD82"/>
    <mergeCell ref="OVE82:OVF82"/>
    <mergeCell ref="OVG82:OVH82"/>
    <mergeCell ref="OUO82:OUP82"/>
    <mergeCell ref="OUQ82:OUR82"/>
    <mergeCell ref="OUS82:OUT82"/>
    <mergeCell ref="OUU82:OUV82"/>
    <mergeCell ref="OUW82:OUX82"/>
    <mergeCell ref="OUE82:OUF82"/>
    <mergeCell ref="OUG82:OUH82"/>
    <mergeCell ref="OUI82:OUJ82"/>
    <mergeCell ref="OUK82:OUL82"/>
    <mergeCell ref="OUM82:OUN82"/>
    <mergeCell ref="OTU82:OTV82"/>
    <mergeCell ref="OTW82:OTX82"/>
    <mergeCell ref="OTY82:OTZ82"/>
    <mergeCell ref="OUA82:OUB82"/>
    <mergeCell ref="OUC82:OUD82"/>
    <mergeCell ref="OTK82:OTL82"/>
    <mergeCell ref="OTM82:OTN82"/>
    <mergeCell ref="OTO82:OTP82"/>
    <mergeCell ref="OTQ82:OTR82"/>
    <mergeCell ref="OTS82:OTT82"/>
    <mergeCell ref="OTA82:OTB82"/>
    <mergeCell ref="OTC82:OTD82"/>
    <mergeCell ref="OTE82:OTF82"/>
    <mergeCell ref="OTG82:OTH82"/>
    <mergeCell ref="OTI82:OTJ82"/>
    <mergeCell ref="OSQ82:OSR82"/>
    <mergeCell ref="OSS82:OST82"/>
    <mergeCell ref="OSU82:OSV82"/>
    <mergeCell ref="OSW82:OSX82"/>
    <mergeCell ref="OSY82:OSZ82"/>
    <mergeCell ref="OSG82:OSH82"/>
    <mergeCell ref="OSI82:OSJ82"/>
    <mergeCell ref="OSK82:OSL82"/>
    <mergeCell ref="OSM82:OSN82"/>
    <mergeCell ref="OSO82:OSP82"/>
    <mergeCell ref="ORW82:ORX82"/>
    <mergeCell ref="ORY82:ORZ82"/>
    <mergeCell ref="OSA82:OSB82"/>
    <mergeCell ref="OSC82:OSD82"/>
    <mergeCell ref="OSE82:OSF82"/>
    <mergeCell ref="ORM82:ORN82"/>
    <mergeCell ref="ORO82:ORP82"/>
    <mergeCell ref="ORQ82:ORR82"/>
    <mergeCell ref="ORS82:ORT82"/>
    <mergeCell ref="ORU82:ORV82"/>
    <mergeCell ref="ORC82:ORD82"/>
    <mergeCell ref="ORE82:ORF82"/>
    <mergeCell ref="ORG82:ORH82"/>
    <mergeCell ref="ORI82:ORJ82"/>
    <mergeCell ref="ORK82:ORL82"/>
    <mergeCell ref="OQS82:OQT82"/>
    <mergeCell ref="OQU82:OQV82"/>
    <mergeCell ref="OQW82:OQX82"/>
    <mergeCell ref="OQY82:OQZ82"/>
    <mergeCell ref="ORA82:ORB82"/>
    <mergeCell ref="OQI82:OQJ82"/>
    <mergeCell ref="OQK82:OQL82"/>
    <mergeCell ref="OQM82:OQN82"/>
    <mergeCell ref="OQO82:OQP82"/>
    <mergeCell ref="OQQ82:OQR82"/>
    <mergeCell ref="OPY82:OPZ82"/>
    <mergeCell ref="OQA82:OQB82"/>
    <mergeCell ref="OQC82:OQD82"/>
    <mergeCell ref="OQE82:OQF82"/>
    <mergeCell ref="OQG82:OQH82"/>
    <mergeCell ref="OPO82:OPP82"/>
    <mergeCell ref="OPQ82:OPR82"/>
    <mergeCell ref="OPS82:OPT82"/>
    <mergeCell ref="OPU82:OPV82"/>
    <mergeCell ref="OPW82:OPX82"/>
    <mergeCell ref="OPE82:OPF82"/>
    <mergeCell ref="OPG82:OPH82"/>
    <mergeCell ref="OPI82:OPJ82"/>
    <mergeCell ref="OPK82:OPL82"/>
    <mergeCell ref="OPM82:OPN82"/>
    <mergeCell ref="OOU82:OOV82"/>
    <mergeCell ref="OOW82:OOX82"/>
    <mergeCell ref="OOY82:OOZ82"/>
    <mergeCell ref="OPA82:OPB82"/>
    <mergeCell ref="OPC82:OPD82"/>
    <mergeCell ref="OOK82:OOL82"/>
    <mergeCell ref="OOM82:OON82"/>
    <mergeCell ref="OOO82:OOP82"/>
    <mergeCell ref="OOQ82:OOR82"/>
    <mergeCell ref="OOS82:OOT82"/>
    <mergeCell ref="OOA82:OOB82"/>
    <mergeCell ref="OOC82:OOD82"/>
    <mergeCell ref="OOE82:OOF82"/>
    <mergeCell ref="OOG82:OOH82"/>
    <mergeCell ref="OOI82:OOJ82"/>
    <mergeCell ref="ONQ82:ONR82"/>
    <mergeCell ref="ONS82:ONT82"/>
    <mergeCell ref="ONU82:ONV82"/>
    <mergeCell ref="ONW82:ONX82"/>
    <mergeCell ref="ONY82:ONZ82"/>
    <mergeCell ref="ONG82:ONH82"/>
    <mergeCell ref="ONI82:ONJ82"/>
    <mergeCell ref="ONK82:ONL82"/>
    <mergeCell ref="ONM82:ONN82"/>
    <mergeCell ref="ONO82:ONP82"/>
    <mergeCell ref="OMW82:OMX82"/>
    <mergeCell ref="OMY82:OMZ82"/>
    <mergeCell ref="ONA82:ONB82"/>
    <mergeCell ref="ONC82:OND82"/>
    <mergeCell ref="ONE82:ONF82"/>
    <mergeCell ref="OMM82:OMN82"/>
    <mergeCell ref="OMO82:OMP82"/>
    <mergeCell ref="OMQ82:OMR82"/>
    <mergeCell ref="OMS82:OMT82"/>
    <mergeCell ref="OMU82:OMV82"/>
    <mergeCell ref="OMC82:OMD82"/>
    <mergeCell ref="OME82:OMF82"/>
    <mergeCell ref="OMG82:OMH82"/>
    <mergeCell ref="OMI82:OMJ82"/>
    <mergeCell ref="OMK82:OML82"/>
    <mergeCell ref="OLS82:OLT82"/>
    <mergeCell ref="OLU82:OLV82"/>
    <mergeCell ref="OLW82:OLX82"/>
    <mergeCell ref="OLY82:OLZ82"/>
    <mergeCell ref="OMA82:OMB82"/>
    <mergeCell ref="OLI82:OLJ82"/>
    <mergeCell ref="OLK82:OLL82"/>
    <mergeCell ref="OLM82:OLN82"/>
    <mergeCell ref="OLO82:OLP82"/>
    <mergeCell ref="OLQ82:OLR82"/>
    <mergeCell ref="OKY82:OKZ82"/>
    <mergeCell ref="OLA82:OLB82"/>
    <mergeCell ref="OLC82:OLD82"/>
    <mergeCell ref="OLE82:OLF82"/>
    <mergeCell ref="OLG82:OLH82"/>
    <mergeCell ref="OKO82:OKP82"/>
    <mergeCell ref="OKQ82:OKR82"/>
    <mergeCell ref="OKS82:OKT82"/>
    <mergeCell ref="OKU82:OKV82"/>
    <mergeCell ref="OKW82:OKX82"/>
    <mergeCell ref="OKE82:OKF82"/>
    <mergeCell ref="OKG82:OKH82"/>
    <mergeCell ref="OKI82:OKJ82"/>
    <mergeCell ref="OKK82:OKL82"/>
    <mergeCell ref="OKM82:OKN82"/>
    <mergeCell ref="OJU82:OJV82"/>
    <mergeCell ref="OJW82:OJX82"/>
    <mergeCell ref="OJY82:OJZ82"/>
    <mergeCell ref="OKA82:OKB82"/>
    <mergeCell ref="OKC82:OKD82"/>
    <mergeCell ref="OJK82:OJL82"/>
    <mergeCell ref="OJM82:OJN82"/>
    <mergeCell ref="OJO82:OJP82"/>
    <mergeCell ref="OJQ82:OJR82"/>
    <mergeCell ref="OJS82:OJT82"/>
    <mergeCell ref="OJA82:OJB82"/>
    <mergeCell ref="OJC82:OJD82"/>
    <mergeCell ref="OJE82:OJF82"/>
    <mergeCell ref="OJG82:OJH82"/>
    <mergeCell ref="OJI82:OJJ82"/>
    <mergeCell ref="OIQ82:OIR82"/>
    <mergeCell ref="OIS82:OIT82"/>
    <mergeCell ref="OIU82:OIV82"/>
    <mergeCell ref="OIW82:OIX82"/>
    <mergeCell ref="OIY82:OIZ82"/>
    <mergeCell ref="OIG82:OIH82"/>
    <mergeCell ref="OII82:OIJ82"/>
    <mergeCell ref="OIK82:OIL82"/>
    <mergeCell ref="OIM82:OIN82"/>
    <mergeCell ref="OIO82:OIP82"/>
    <mergeCell ref="OHW82:OHX82"/>
    <mergeCell ref="OHY82:OHZ82"/>
    <mergeCell ref="OIA82:OIB82"/>
    <mergeCell ref="OIC82:OID82"/>
    <mergeCell ref="OIE82:OIF82"/>
    <mergeCell ref="OHM82:OHN82"/>
    <mergeCell ref="OHO82:OHP82"/>
    <mergeCell ref="OHQ82:OHR82"/>
    <mergeCell ref="OHS82:OHT82"/>
    <mergeCell ref="OHU82:OHV82"/>
    <mergeCell ref="OHC82:OHD82"/>
    <mergeCell ref="OHE82:OHF82"/>
    <mergeCell ref="OHG82:OHH82"/>
    <mergeCell ref="OHI82:OHJ82"/>
    <mergeCell ref="OHK82:OHL82"/>
    <mergeCell ref="OGS82:OGT82"/>
    <mergeCell ref="OGU82:OGV82"/>
    <mergeCell ref="OGW82:OGX82"/>
    <mergeCell ref="OGY82:OGZ82"/>
    <mergeCell ref="OHA82:OHB82"/>
    <mergeCell ref="OGI82:OGJ82"/>
    <mergeCell ref="OGK82:OGL82"/>
    <mergeCell ref="OGM82:OGN82"/>
    <mergeCell ref="OGO82:OGP82"/>
    <mergeCell ref="OGQ82:OGR82"/>
    <mergeCell ref="OFY82:OFZ82"/>
    <mergeCell ref="OGA82:OGB82"/>
    <mergeCell ref="OGC82:OGD82"/>
    <mergeCell ref="OGE82:OGF82"/>
    <mergeCell ref="OGG82:OGH82"/>
    <mergeCell ref="OFO82:OFP82"/>
    <mergeCell ref="OFQ82:OFR82"/>
    <mergeCell ref="OFS82:OFT82"/>
    <mergeCell ref="OFU82:OFV82"/>
    <mergeCell ref="OFW82:OFX82"/>
    <mergeCell ref="OFE82:OFF82"/>
    <mergeCell ref="OFG82:OFH82"/>
    <mergeCell ref="OFI82:OFJ82"/>
    <mergeCell ref="OFK82:OFL82"/>
    <mergeCell ref="OFM82:OFN82"/>
    <mergeCell ref="OEU82:OEV82"/>
    <mergeCell ref="OEW82:OEX82"/>
    <mergeCell ref="OEY82:OEZ82"/>
    <mergeCell ref="OFA82:OFB82"/>
    <mergeCell ref="OFC82:OFD82"/>
    <mergeCell ref="OEK82:OEL82"/>
    <mergeCell ref="OEM82:OEN82"/>
    <mergeCell ref="OEO82:OEP82"/>
    <mergeCell ref="OEQ82:OER82"/>
    <mergeCell ref="OES82:OET82"/>
    <mergeCell ref="OEA82:OEB82"/>
    <mergeCell ref="OEC82:OED82"/>
    <mergeCell ref="OEE82:OEF82"/>
    <mergeCell ref="OEG82:OEH82"/>
    <mergeCell ref="OEI82:OEJ82"/>
    <mergeCell ref="ODQ82:ODR82"/>
    <mergeCell ref="ODS82:ODT82"/>
    <mergeCell ref="ODU82:ODV82"/>
    <mergeCell ref="ODW82:ODX82"/>
    <mergeCell ref="ODY82:ODZ82"/>
    <mergeCell ref="ODG82:ODH82"/>
    <mergeCell ref="ODI82:ODJ82"/>
    <mergeCell ref="ODK82:ODL82"/>
    <mergeCell ref="ODM82:ODN82"/>
    <mergeCell ref="ODO82:ODP82"/>
    <mergeCell ref="OCW82:OCX82"/>
    <mergeCell ref="OCY82:OCZ82"/>
    <mergeCell ref="ODA82:ODB82"/>
    <mergeCell ref="ODC82:ODD82"/>
    <mergeCell ref="ODE82:ODF82"/>
    <mergeCell ref="OCM82:OCN82"/>
    <mergeCell ref="OCO82:OCP82"/>
    <mergeCell ref="OCQ82:OCR82"/>
    <mergeCell ref="OCS82:OCT82"/>
    <mergeCell ref="OCU82:OCV82"/>
    <mergeCell ref="OCC82:OCD82"/>
    <mergeCell ref="OCE82:OCF82"/>
    <mergeCell ref="OCG82:OCH82"/>
    <mergeCell ref="OCI82:OCJ82"/>
    <mergeCell ref="OCK82:OCL82"/>
    <mergeCell ref="OBS82:OBT82"/>
    <mergeCell ref="OBU82:OBV82"/>
    <mergeCell ref="OBW82:OBX82"/>
    <mergeCell ref="OBY82:OBZ82"/>
    <mergeCell ref="OCA82:OCB82"/>
    <mergeCell ref="OBI82:OBJ82"/>
    <mergeCell ref="OBK82:OBL82"/>
    <mergeCell ref="OBM82:OBN82"/>
    <mergeCell ref="OBO82:OBP82"/>
    <mergeCell ref="OBQ82:OBR82"/>
    <mergeCell ref="OAY82:OAZ82"/>
    <mergeCell ref="OBA82:OBB82"/>
    <mergeCell ref="OBC82:OBD82"/>
    <mergeCell ref="OBE82:OBF82"/>
    <mergeCell ref="OBG82:OBH82"/>
    <mergeCell ref="OAO82:OAP82"/>
    <mergeCell ref="OAQ82:OAR82"/>
    <mergeCell ref="OAS82:OAT82"/>
    <mergeCell ref="OAU82:OAV82"/>
    <mergeCell ref="OAW82:OAX82"/>
    <mergeCell ref="OAE82:OAF82"/>
    <mergeCell ref="OAG82:OAH82"/>
    <mergeCell ref="OAI82:OAJ82"/>
    <mergeCell ref="OAK82:OAL82"/>
    <mergeCell ref="OAM82:OAN82"/>
    <mergeCell ref="NZU82:NZV82"/>
    <mergeCell ref="NZW82:NZX82"/>
    <mergeCell ref="NZY82:NZZ82"/>
    <mergeCell ref="OAA82:OAB82"/>
    <mergeCell ref="OAC82:OAD82"/>
    <mergeCell ref="NZK82:NZL82"/>
    <mergeCell ref="NZM82:NZN82"/>
    <mergeCell ref="NZO82:NZP82"/>
    <mergeCell ref="NZQ82:NZR82"/>
    <mergeCell ref="NZS82:NZT82"/>
    <mergeCell ref="NZA82:NZB82"/>
    <mergeCell ref="NZC82:NZD82"/>
    <mergeCell ref="NZE82:NZF82"/>
    <mergeCell ref="NZG82:NZH82"/>
    <mergeCell ref="NZI82:NZJ82"/>
    <mergeCell ref="NYQ82:NYR82"/>
    <mergeCell ref="NYS82:NYT82"/>
    <mergeCell ref="NYU82:NYV82"/>
    <mergeCell ref="NYW82:NYX82"/>
    <mergeCell ref="NYY82:NYZ82"/>
    <mergeCell ref="NYG82:NYH82"/>
    <mergeCell ref="NYI82:NYJ82"/>
    <mergeCell ref="NYK82:NYL82"/>
    <mergeCell ref="NYM82:NYN82"/>
    <mergeCell ref="NYO82:NYP82"/>
    <mergeCell ref="NXW82:NXX82"/>
    <mergeCell ref="NXY82:NXZ82"/>
    <mergeCell ref="NYA82:NYB82"/>
    <mergeCell ref="NYC82:NYD82"/>
    <mergeCell ref="NYE82:NYF82"/>
    <mergeCell ref="NXM82:NXN82"/>
    <mergeCell ref="NXO82:NXP82"/>
    <mergeCell ref="NXQ82:NXR82"/>
    <mergeCell ref="NXS82:NXT82"/>
    <mergeCell ref="NXU82:NXV82"/>
    <mergeCell ref="NXC82:NXD82"/>
    <mergeCell ref="NXE82:NXF82"/>
    <mergeCell ref="NXG82:NXH82"/>
    <mergeCell ref="NXI82:NXJ82"/>
    <mergeCell ref="NXK82:NXL82"/>
    <mergeCell ref="NWS82:NWT82"/>
    <mergeCell ref="NWU82:NWV82"/>
    <mergeCell ref="NWW82:NWX82"/>
    <mergeCell ref="NWY82:NWZ82"/>
    <mergeCell ref="NXA82:NXB82"/>
    <mergeCell ref="NWI82:NWJ82"/>
    <mergeCell ref="NWK82:NWL82"/>
    <mergeCell ref="NWM82:NWN82"/>
    <mergeCell ref="NWO82:NWP82"/>
    <mergeCell ref="NWQ82:NWR82"/>
    <mergeCell ref="NVY82:NVZ82"/>
    <mergeCell ref="NWA82:NWB82"/>
    <mergeCell ref="NWC82:NWD82"/>
    <mergeCell ref="NWE82:NWF82"/>
    <mergeCell ref="NWG82:NWH82"/>
    <mergeCell ref="NVO82:NVP82"/>
    <mergeCell ref="NVQ82:NVR82"/>
    <mergeCell ref="NVS82:NVT82"/>
    <mergeCell ref="NVU82:NVV82"/>
    <mergeCell ref="NVW82:NVX82"/>
    <mergeCell ref="NVE82:NVF82"/>
    <mergeCell ref="NVG82:NVH82"/>
    <mergeCell ref="NVI82:NVJ82"/>
    <mergeCell ref="NVK82:NVL82"/>
    <mergeCell ref="NVM82:NVN82"/>
    <mergeCell ref="NUU82:NUV82"/>
    <mergeCell ref="NUW82:NUX82"/>
    <mergeCell ref="NUY82:NUZ82"/>
    <mergeCell ref="NVA82:NVB82"/>
    <mergeCell ref="NVC82:NVD82"/>
    <mergeCell ref="NUK82:NUL82"/>
    <mergeCell ref="NUM82:NUN82"/>
    <mergeCell ref="NUO82:NUP82"/>
    <mergeCell ref="NUQ82:NUR82"/>
    <mergeCell ref="NUS82:NUT82"/>
    <mergeCell ref="NUA82:NUB82"/>
    <mergeCell ref="NUC82:NUD82"/>
    <mergeCell ref="NUE82:NUF82"/>
    <mergeCell ref="NUG82:NUH82"/>
    <mergeCell ref="NUI82:NUJ82"/>
    <mergeCell ref="NTQ82:NTR82"/>
    <mergeCell ref="NTS82:NTT82"/>
    <mergeCell ref="NTU82:NTV82"/>
    <mergeCell ref="NTW82:NTX82"/>
    <mergeCell ref="NTY82:NTZ82"/>
    <mergeCell ref="NTG82:NTH82"/>
    <mergeCell ref="NTI82:NTJ82"/>
    <mergeCell ref="NTK82:NTL82"/>
    <mergeCell ref="NTM82:NTN82"/>
    <mergeCell ref="NTO82:NTP82"/>
    <mergeCell ref="NSW82:NSX82"/>
    <mergeCell ref="NSY82:NSZ82"/>
    <mergeCell ref="NTA82:NTB82"/>
    <mergeCell ref="NTC82:NTD82"/>
    <mergeCell ref="NTE82:NTF82"/>
    <mergeCell ref="NSM82:NSN82"/>
    <mergeCell ref="NSO82:NSP82"/>
    <mergeCell ref="NSQ82:NSR82"/>
    <mergeCell ref="NSS82:NST82"/>
    <mergeCell ref="NSU82:NSV82"/>
    <mergeCell ref="NSC82:NSD82"/>
    <mergeCell ref="NSE82:NSF82"/>
    <mergeCell ref="NSG82:NSH82"/>
    <mergeCell ref="NSI82:NSJ82"/>
    <mergeCell ref="NSK82:NSL82"/>
    <mergeCell ref="NRS82:NRT82"/>
    <mergeCell ref="NRU82:NRV82"/>
    <mergeCell ref="NRW82:NRX82"/>
    <mergeCell ref="NRY82:NRZ82"/>
    <mergeCell ref="NSA82:NSB82"/>
    <mergeCell ref="NRI82:NRJ82"/>
    <mergeCell ref="NRK82:NRL82"/>
    <mergeCell ref="NRM82:NRN82"/>
    <mergeCell ref="NRO82:NRP82"/>
    <mergeCell ref="NRQ82:NRR82"/>
    <mergeCell ref="NQY82:NQZ82"/>
    <mergeCell ref="NRA82:NRB82"/>
    <mergeCell ref="NRC82:NRD82"/>
    <mergeCell ref="NRE82:NRF82"/>
    <mergeCell ref="NRG82:NRH82"/>
    <mergeCell ref="NQO82:NQP82"/>
    <mergeCell ref="NQQ82:NQR82"/>
    <mergeCell ref="NQS82:NQT82"/>
    <mergeCell ref="NQU82:NQV82"/>
    <mergeCell ref="NQW82:NQX82"/>
    <mergeCell ref="NQE82:NQF82"/>
    <mergeCell ref="NQG82:NQH82"/>
    <mergeCell ref="NQI82:NQJ82"/>
    <mergeCell ref="NQK82:NQL82"/>
    <mergeCell ref="NQM82:NQN82"/>
    <mergeCell ref="NPU82:NPV82"/>
    <mergeCell ref="NPW82:NPX82"/>
    <mergeCell ref="NPY82:NPZ82"/>
    <mergeCell ref="NQA82:NQB82"/>
    <mergeCell ref="NQC82:NQD82"/>
    <mergeCell ref="NPK82:NPL82"/>
    <mergeCell ref="NPM82:NPN82"/>
    <mergeCell ref="NPO82:NPP82"/>
    <mergeCell ref="NPQ82:NPR82"/>
    <mergeCell ref="NPS82:NPT82"/>
    <mergeCell ref="NPA82:NPB82"/>
    <mergeCell ref="NPC82:NPD82"/>
    <mergeCell ref="NPE82:NPF82"/>
    <mergeCell ref="NPG82:NPH82"/>
    <mergeCell ref="NPI82:NPJ82"/>
    <mergeCell ref="NOQ82:NOR82"/>
    <mergeCell ref="NOS82:NOT82"/>
    <mergeCell ref="NOU82:NOV82"/>
    <mergeCell ref="NOW82:NOX82"/>
    <mergeCell ref="NOY82:NOZ82"/>
    <mergeCell ref="NOG82:NOH82"/>
    <mergeCell ref="NOI82:NOJ82"/>
    <mergeCell ref="NOK82:NOL82"/>
    <mergeCell ref="NOM82:NON82"/>
    <mergeCell ref="NOO82:NOP82"/>
    <mergeCell ref="NNW82:NNX82"/>
    <mergeCell ref="NNY82:NNZ82"/>
    <mergeCell ref="NOA82:NOB82"/>
    <mergeCell ref="NOC82:NOD82"/>
    <mergeCell ref="NOE82:NOF82"/>
    <mergeCell ref="NNM82:NNN82"/>
    <mergeCell ref="NNO82:NNP82"/>
    <mergeCell ref="NNQ82:NNR82"/>
    <mergeCell ref="NNS82:NNT82"/>
    <mergeCell ref="NNU82:NNV82"/>
    <mergeCell ref="NNC82:NND82"/>
    <mergeCell ref="NNE82:NNF82"/>
    <mergeCell ref="NNG82:NNH82"/>
    <mergeCell ref="NNI82:NNJ82"/>
    <mergeCell ref="NNK82:NNL82"/>
    <mergeCell ref="NMS82:NMT82"/>
    <mergeCell ref="NMU82:NMV82"/>
    <mergeCell ref="NMW82:NMX82"/>
    <mergeCell ref="NMY82:NMZ82"/>
    <mergeCell ref="NNA82:NNB82"/>
    <mergeCell ref="NMI82:NMJ82"/>
    <mergeCell ref="NMK82:NML82"/>
    <mergeCell ref="NMM82:NMN82"/>
    <mergeCell ref="NMO82:NMP82"/>
    <mergeCell ref="NMQ82:NMR82"/>
    <mergeCell ref="NLY82:NLZ82"/>
    <mergeCell ref="NMA82:NMB82"/>
    <mergeCell ref="NMC82:NMD82"/>
    <mergeCell ref="NME82:NMF82"/>
    <mergeCell ref="NMG82:NMH82"/>
    <mergeCell ref="NLO82:NLP82"/>
    <mergeCell ref="NLQ82:NLR82"/>
    <mergeCell ref="NLS82:NLT82"/>
    <mergeCell ref="NLU82:NLV82"/>
    <mergeCell ref="NLW82:NLX82"/>
    <mergeCell ref="NLE82:NLF82"/>
    <mergeCell ref="NLG82:NLH82"/>
    <mergeCell ref="NLI82:NLJ82"/>
    <mergeCell ref="NLK82:NLL82"/>
    <mergeCell ref="NLM82:NLN82"/>
    <mergeCell ref="NKU82:NKV82"/>
    <mergeCell ref="NKW82:NKX82"/>
    <mergeCell ref="NKY82:NKZ82"/>
    <mergeCell ref="NLA82:NLB82"/>
    <mergeCell ref="NLC82:NLD82"/>
    <mergeCell ref="NKK82:NKL82"/>
    <mergeCell ref="NKM82:NKN82"/>
    <mergeCell ref="NKO82:NKP82"/>
    <mergeCell ref="NKQ82:NKR82"/>
    <mergeCell ref="NKS82:NKT82"/>
    <mergeCell ref="NKA82:NKB82"/>
    <mergeCell ref="NKC82:NKD82"/>
    <mergeCell ref="NKE82:NKF82"/>
    <mergeCell ref="NKG82:NKH82"/>
    <mergeCell ref="NKI82:NKJ82"/>
    <mergeCell ref="NJQ82:NJR82"/>
    <mergeCell ref="NJS82:NJT82"/>
    <mergeCell ref="NJU82:NJV82"/>
    <mergeCell ref="NJW82:NJX82"/>
    <mergeCell ref="NJY82:NJZ82"/>
    <mergeCell ref="NJG82:NJH82"/>
    <mergeCell ref="NJI82:NJJ82"/>
    <mergeCell ref="NJK82:NJL82"/>
    <mergeCell ref="NJM82:NJN82"/>
    <mergeCell ref="NJO82:NJP82"/>
    <mergeCell ref="NIW82:NIX82"/>
    <mergeCell ref="NIY82:NIZ82"/>
    <mergeCell ref="NJA82:NJB82"/>
    <mergeCell ref="NJC82:NJD82"/>
    <mergeCell ref="NJE82:NJF82"/>
    <mergeCell ref="NIM82:NIN82"/>
    <mergeCell ref="NIO82:NIP82"/>
    <mergeCell ref="NIQ82:NIR82"/>
    <mergeCell ref="NIS82:NIT82"/>
    <mergeCell ref="NIU82:NIV82"/>
    <mergeCell ref="NIC82:NID82"/>
    <mergeCell ref="NIE82:NIF82"/>
    <mergeCell ref="NIG82:NIH82"/>
    <mergeCell ref="NII82:NIJ82"/>
    <mergeCell ref="NIK82:NIL82"/>
    <mergeCell ref="NHS82:NHT82"/>
    <mergeCell ref="NHU82:NHV82"/>
    <mergeCell ref="NHW82:NHX82"/>
    <mergeCell ref="NHY82:NHZ82"/>
    <mergeCell ref="NIA82:NIB82"/>
    <mergeCell ref="NHI82:NHJ82"/>
    <mergeCell ref="NHK82:NHL82"/>
    <mergeCell ref="NHM82:NHN82"/>
    <mergeCell ref="NHO82:NHP82"/>
    <mergeCell ref="NHQ82:NHR82"/>
    <mergeCell ref="NGY82:NGZ82"/>
    <mergeCell ref="NHA82:NHB82"/>
    <mergeCell ref="NHC82:NHD82"/>
    <mergeCell ref="NHE82:NHF82"/>
    <mergeCell ref="NHG82:NHH82"/>
    <mergeCell ref="NGO82:NGP82"/>
    <mergeCell ref="NGQ82:NGR82"/>
    <mergeCell ref="NGS82:NGT82"/>
    <mergeCell ref="NGU82:NGV82"/>
    <mergeCell ref="NGW82:NGX82"/>
    <mergeCell ref="NGE82:NGF82"/>
    <mergeCell ref="NGG82:NGH82"/>
    <mergeCell ref="NGI82:NGJ82"/>
    <mergeCell ref="NGK82:NGL82"/>
    <mergeCell ref="NGM82:NGN82"/>
    <mergeCell ref="NFU82:NFV82"/>
    <mergeCell ref="NFW82:NFX82"/>
    <mergeCell ref="NFY82:NFZ82"/>
    <mergeCell ref="NGA82:NGB82"/>
    <mergeCell ref="NGC82:NGD82"/>
    <mergeCell ref="NFK82:NFL82"/>
    <mergeCell ref="NFM82:NFN82"/>
    <mergeCell ref="NFO82:NFP82"/>
    <mergeCell ref="NFQ82:NFR82"/>
    <mergeCell ref="NFS82:NFT82"/>
    <mergeCell ref="NFA82:NFB82"/>
    <mergeCell ref="NFC82:NFD82"/>
    <mergeCell ref="NFE82:NFF82"/>
    <mergeCell ref="NFG82:NFH82"/>
    <mergeCell ref="NFI82:NFJ82"/>
    <mergeCell ref="NEQ82:NER82"/>
    <mergeCell ref="NES82:NET82"/>
    <mergeCell ref="NEU82:NEV82"/>
    <mergeCell ref="NEW82:NEX82"/>
    <mergeCell ref="NEY82:NEZ82"/>
    <mergeCell ref="NEG82:NEH82"/>
    <mergeCell ref="NEI82:NEJ82"/>
    <mergeCell ref="NEK82:NEL82"/>
    <mergeCell ref="NEM82:NEN82"/>
    <mergeCell ref="NEO82:NEP82"/>
    <mergeCell ref="NDW82:NDX82"/>
    <mergeCell ref="NDY82:NDZ82"/>
    <mergeCell ref="NEA82:NEB82"/>
    <mergeCell ref="NEC82:NED82"/>
    <mergeCell ref="NEE82:NEF82"/>
    <mergeCell ref="NDM82:NDN82"/>
    <mergeCell ref="NDO82:NDP82"/>
    <mergeCell ref="NDQ82:NDR82"/>
    <mergeCell ref="NDS82:NDT82"/>
    <mergeCell ref="NDU82:NDV82"/>
    <mergeCell ref="NDC82:NDD82"/>
    <mergeCell ref="NDE82:NDF82"/>
    <mergeCell ref="NDG82:NDH82"/>
    <mergeCell ref="NDI82:NDJ82"/>
    <mergeCell ref="NDK82:NDL82"/>
    <mergeCell ref="NCS82:NCT82"/>
    <mergeCell ref="NCU82:NCV82"/>
    <mergeCell ref="NCW82:NCX82"/>
    <mergeCell ref="NCY82:NCZ82"/>
    <mergeCell ref="NDA82:NDB82"/>
    <mergeCell ref="NCI82:NCJ82"/>
    <mergeCell ref="NCK82:NCL82"/>
    <mergeCell ref="NCM82:NCN82"/>
    <mergeCell ref="NCO82:NCP82"/>
    <mergeCell ref="NCQ82:NCR82"/>
    <mergeCell ref="NBY82:NBZ82"/>
    <mergeCell ref="NCA82:NCB82"/>
    <mergeCell ref="NCC82:NCD82"/>
    <mergeCell ref="NCE82:NCF82"/>
    <mergeCell ref="NCG82:NCH82"/>
    <mergeCell ref="NBO82:NBP82"/>
    <mergeCell ref="NBQ82:NBR82"/>
    <mergeCell ref="NBS82:NBT82"/>
    <mergeCell ref="NBU82:NBV82"/>
    <mergeCell ref="NBW82:NBX82"/>
    <mergeCell ref="NBE82:NBF82"/>
    <mergeCell ref="NBG82:NBH82"/>
    <mergeCell ref="NBI82:NBJ82"/>
    <mergeCell ref="NBK82:NBL82"/>
    <mergeCell ref="NBM82:NBN82"/>
    <mergeCell ref="NAU82:NAV82"/>
    <mergeCell ref="NAW82:NAX82"/>
    <mergeCell ref="NAY82:NAZ82"/>
    <mergeCell ref="NBA82:NBB82"/>
    <mergeCell ref="NBC82:NBD82"/>
    <mergeCell ref="NAK82:NAL82"/>
    <mergeCell ref="NAM82:NAN82"/>
    <mergeCell ref="NAO82:NAP82"/>
    <mergeCell ref="NAQ82:NAR82"/>
    <mergeCell ref="NAS82:NAT82"/>
    <mergeCell ref="NAA82:NAB82"/>
    <mergeCell ref="NAC82:NAD82"/>
    <mergeCell ref="NAE82:NAF82"/>
    <mergeCell ref="NAG82:NAH82"/>
    <mergeCell ref="NAI82:NAJ82"/>
    <mergeCell ref="MZQ82:MZR82"/>
    <mergeCell ref="MZS82:MZT82"/>
    <mergeCell ref="MZU82:MZV82"/>
    <mergeCell ref="MZW82:MZX82"/>
    <mergeCell ref="MZY82:MZZ82"/>
    <mergeCell ref="MZG82:MZH82"/>
    <mergeCell ref="MZI82:MZJ82"/>
    <mergeCell ref="MZK82:MZL82"/>
    <mergeCell ref="MZM82:MZN82"/>
    <mergeCell ref="MZO82:MZP82"/>
    <mergeCell ref="MYW82:MYX82"/>
    <mergeCell ref="MYY82:MYZ82"/>
    <mergeCell ref="MZA82:MZB82"/>
    <mergeCell ref="MZC82:MZD82"/>
    <mergeCell ref="MZE82:MZF82"/>
    <mergeCell ref="MYM82:MYN82"/>
    <mergeCell ref="MYO82:MYP82"/>
    <mergeCell ref="MYQ82:MYR82"/>
    <mergeCell ref="MYS82:MYT82"/>
    <mergeCell ref="MYU82:MYV82"/>
    <mergeCell ref="MYC82:MYD82"/>
    <mergeCell ref="MYE82:MYF82"/>
    <mergeCell ref="MYG82:MYH82"/>
    <mergeCell ref="MYI82:MYJ82"/>
    <mergeCell ref="MYK82:MYL82"/>
    <mergeCell ref="MXS82:MXT82"/>
    <mergeCell ref="MXU82:MXV82"/>
    <mergeCell ref="MXW82:MXX82"/>
    <mergeCell ref="MXY82:MXZ82"/>
    <mergeCell ref="MYA82:MYB82"/>
    <mergeCell ref="MXI82:MXJ82"/>
    <mergeCell ref="MXK82:MXL82"/>
    <mergeCell ref="MXM82:MXN82"/>
    <mergeCell ref="MXO82:MXP82"/>
    <mergeCell ref="MXQ82:MXR82"/>
    <mergeCell ref="MWY82:MWZ82"/>
    <mergeCell ref="MXA82:MXB82"/>
    <mergeCell ref="MXC82:MXD82"/>
    <mergeCell ref="MXE82:MXF82"/>
    <mergeCell ref="MXG82:MXH82"/>
    <mergeCell ref="MWO82:MWP82"/>
    <mergeCell ref="MWQ82:MWR82"/>
    <mergeCell ref="MWS82:MWT82"/>
    <mergeCell ref="MWU82:MWV82"/>
    <mergeCell ref="MWW82:MWX82"/>
    <mergeCell ref="MWE82:MWF82"/>
    <mergeCell ref="MWG82:MWH82"/>
    <mergeCell ref="MWI82:MWJ82"/>
    <mergeCell ref="MWK82:MWL82"/>
    <mergeCell ref="MWM82:MWN82"/>
    <mergeCell ref="MVU82:MVV82"/>
    <mergeCell ref="MVW82:MVX82"/>
    <mergeCell ref="MVY82:MVZ82"/>
    <mergeCell ref="MWA82:MWB82"/>
    <mergeCell ref="MWC82:MWD82"/>
    <mergeCell ref="MVK82:MVL82"/>
    <mergeCell ref="MVM82:MVN82"/>
    <mergeCell ref="MVO82:MVP82"/>
    <mergeCell ref="MVQ82:MVR82"/>
    <mergeCell ref="MVS82:MVT82"/>
    <mergeCell ref="MVA82:MVB82"/>
    <mergeCell ref="MVC82:MVD82"/>
    <mergeCell ref="MVE82:MVF82"/>
    <mergeCell ref="MVG82:MVH82"/>
    <mergeCell ref="MVI82:MVJ82"/>
    <mergeCell ref="MUQ82:MUR82"/>
    <mergeCell ref="MUS82:MUT82"/>
    <mergeCell ref="MUU82:MUV82"/>
    <mergeCell ref="MUW82:MUX82"/>
    <mergeCell ref="MUY82:MUZ82"/>
    <mergeCell ref="MUG82:MUH82"/>
    <mergeCell ref="MUI82:MUJ82"/>
    <mergeCell ref="MUK82:MUL82"/>
    <mergeCell ref="MUM82:MUN82"/>
    <mergeCell ref="MUO82:MUP82"/>
    <mergeCell ref="MTW82:MTX82"/>
    <mergeCell ref="MTY82:MTZ82"/>
    <mergeCell ref="MUA82:MUB82"/>
    <mergeCell ref="MUC82:MUD82"/>
    <mergeCell ref="MUE82:MUF82"/>
    <mergeCell ref="MTM82:MTN82"/>
    <mergeCell ref="MTO82:MTP82"/>
    <mergeCell ref="MTQ82:MTR82"/>
    <mergeCell ref="MTS82:MTT82"/>
    <mergeCell ref="MTU82:MTV82"/>
    <mergeCell ref="MTC82:MTD82"/>
    <mergeCell ref="MTE82:MTF82"/>
    <mergeCell ref="MTG82:MTH82"/>
    <mergeCell ref="MTI82:MTJ82"/>
    <mergeCell ref="MTK82:MTL82"/>
    <mergeCell ref="MSS82:MST82"/>
    <mergeCell ref="MSU82:MSV82"/>
    <mergeCell ref="MSW82:MSX82"/>
    <mergeCell ref="MSY82:MSZ82"/>
    <mergeCell ref="MTA82:MTB82"/>
    <mergeCell ref="MSI82:MSJ82"/>
    <mergeCell ref="MSK82:MSL82"/>
    <mergeCell ref="MSM82:MSN82"/>
    <mergeCell ref="MSO82:MSP82"/>
    <mergeCell ref="MSQ82:MSR82"/>
    <mergeCell ref="MRY82:MRZ82"/>
    <mergeCell ref="MSA82:MSB82"/>
    <mergeCell ref="MSC82:MSD82"/>
    <mergeCell ref="MSE82:MSF82"/>
    <mergeCell ref="MSG82:MSH82"/>
    <mergeCell ref="MRO82:MRP82"/>
    <mergeCell ref="MRQ82:MRR82"/>
    <mergeCell ref="MRS82:MRT82"/>
    <mergeCell ref="MRU82:MRV82"/>
    <mergeCell ref="MRW82:MRX82"/>
    <mergeCell ref="MRE82:MRF82"/>
    <mergeCell ref="MRG82:MRH82"/>
    <mergeCell ref="MRI82:MRJ82"/>
    <mergeCell ref="MRK82:MRL82"/>
    <mergeCell ref="MRM82:MRN82"/>
    <mergeCell ref="MQU82:MQV82"/>
    <mergeCell ref="MQW82:MQX82"/>
    <mergeCell ref="MQY82:MQZ82"/>
    <mergeCell ref="MRA82:MRB82"/>
    <mergeCell ref="MRC82:MRD82"/>
    <mergeCell ref="MQK82:MQL82"/>
    <mergeCell ref="MQM82:MQN82"/>
    <mergeCell ref="MQO82:MQP82"/>
    <mergeCell ref="MQQ82:MQR82"/>
    <mergeCell ref="MQS82:MQT82"/>
    <mergeCell ref="MQA82:MQB82"/>
    <mergeCell ref="MQC82:MQD82"/>
    <mergeCell ref="MQE82:MQF82"/>
    <mergeCell ref="MQG82:MQH82"/>
    <mergeCell ref="MQI82:MQJ82"/>
    <mergeCell ref="MPQ82:MPR82"/>
    <mergeCell ref="MPS82:MPT82"/>
    <mergeCell ref="MPU82:MPV82"/>
    <mergeCell ref="MPW82:MPX82"/>
    <mergeCell ref="MPY82:MPZ82"/>
    <mergeCell ref="MPG82:MPH82"/>
    <mergeCell ref="MPI82:MPJ82"/>
    <mergeCell ref="MPK82:MPL82"/>
    <mergeCell ref="MPM82:MPN82"/>
    <mergeCell ref="MPO82:MPP82"/>
    <mergeCell ref="MOW82:MOX82"/>
    <mergeCell ref="MOY82:MOZ82"/>
    <mergeCell ref="MPA82:MPB82"/>
    <mergeCell ref="MPC82:MPD82"/>
    <mergeCell ref="MPE82:MPF82"/>
    <mergeCell ref="MOM82:MON82"/>
    <mergeCell ref="MOO82:MOP82"/>
    <mergeCell ref="MOQ82:MOR82"/>
    <mergeCell ref="MOS82:MOT82"/>
    <mergeCell ref="MOU82:MOV82"/>
    <mergeCell ref="MOC82:MOD82"/>
    <mergeCell ref="MOE82:MOF82"/>
    <mergeCell ref="MOG82:MOH82"/>
    <mergeCell ref="MOI82:MOJ82"/>
    <mergeCell ref="MOK82:MOL82"/>
    <mergeCell ref="MNS82:MNT82"/>
    <mergeCell ref="MNU82:MNV82"/>
    <mergeCell ref="MNW82:MNX82"/>
    <mergeCell ref="MNY82:MNZ82"/>
    <mergeCell ref="MOA82:MOB82"/>
    <mergeCell ref="MNI82:MNJ82"/>
    <mergeCell ref="MNK82:MNL82"/>
    <mergeCell ref="MNM82:MNN82"/>
    <mergeCell ref="MNO82:MNP82"/>
    <mergeCell ref="MNQ82:MNR82"/>
    <mergeCell ref="MMY82:MMZ82"/>
    <mergeCell ref="MNA82:MNB82"/>
    <mergeCell ref="MNC82:MND82"/>
    <mergeCell ref="MNE82:MNF82"/>
    <mergeCell ref="MNG82:MNH82"/>
    <mergeCell ref="MMO82:MMP82"/>
    <mergeCell ref="MMQ82:MMR82"/>
    <mergeCell ref="MMS82:MMT82"/>
    <mergeCell ref="MMU82:MMV82"/>
    <mergeCell ref="MMW82:MMX82"/>
    <mergeCell ref="MME82:MMF82"/>
    <mergeCell ref="MMG82:MMH82"/>
    <mergeCell ref="MMI82:MMJ82"/>
    <mergeCell ref="MMK82:MML82"/>
    <mergeCell ref="MMM82:MMN82"/>
    <mergeCell ref="MLU82:MLV82"/>
    <mergeCell ref="MLW82:MLX82"/>
    <mergeCell ref="MLY82:MLZ82"/>
    <mergeCell ref="MMA82:MMB82"/>
    <mergeCell ref="MMC82:MMD82"/>
    <mergeCell ref="MLK82:MLL82"/>
    <mergeCell ref="MLM82:MLN82"/>
    <mergeCell ref="MLO82:MLP82"/>
    <mergeCell ref="MLQ82:MLR82"/>
    <mergeCell ref="MLS82:MLT82"/>
    <mergeCell ref="MLA82:MLB82"/>
    <mergeCell ref="MLC82:MLD82"/>
    <mergeCell ref="MLE82:MLF82"/>
    <mergeCell ref="MLG82:MLH82"/>
    <mergeCell ref="MLI82:MLJ82"/>
    <mergeCell ref="MKQ82:MKR82"/>
    <mergeCell ref="MKS82:MKT82"/>
    <mergeCell ref="MKU82:MKV82"/>
    <mergeCell ref="MKW82:MKX82"/>
    <mergeCell ref="MKY82:MKZ82"/>
    <mergeCell ref="MKG82:MKH82"/>
    <mergeCell ref="MKI82:MKJ82"/>
    <mergeCell ref="MKK82:MKL82"/>
    <mergeCell ref="MKM82:MKN82"/>
    <mergeCell ref="MKO82:MKP82"/>
    <mergeCell ref="MJW82:MJX82"/>
    <mergeCell ref="MJY82:MJZ82"/>
    <mergeCell ref="MKA82:MKB82"/>
    <mergeCell ref="MKC82:MKD82"/>
    <mergeCell ref="MKE82:MKF82"/>
    <mergeCell ref="MJM82:MJN82"/>
    <mergeCell ref="MJO82:MJP82"/>
    <mergeCell ref="MJQ82:MJR82"/>
    <mergeCell ref="MJS82:MJT82"/>
    <mergeCell ref="MJU82:MJV82"/>
    <mergeCell ref="MJC82:MJD82"/>
    <mergeCell ref="MJE82:MJF82"/>
    <mergeCell ref="MJG82:MJH82"/>
    <mergeCell ref="MJI82:MJJ82"/>
    <mergeCell ref="MJK82:MJL82"/>
    <mergeCell ref="MIS82:MIT82"/>
    <mergeCell ref="MIU82:MIV82"/>
    <mergeCell ref="MIW82:MIX82"/>
    <mergeCell ref="MIY82:MIZ82"/>
    <mergeCell ref="MJA82:MJB82"/>
    <mergeCell ref="MII82:MIJ82"/>
    <mergeCell ref="MIK82:MIL82"/>
    <mergeCell ref="MIM82:MIN82"/>
    <mergeCell ref="MIO82:MIP82"/>
    <mergeCell ref="MIQ82:MIR82"/>
    <mergeCell ref="MHY82:MHZ82"/>
    <mergeCell ref="MIA82:MIB82"/>
    <mergeCell ref="MIC82:MID82"/>
    <mergeCell ref="MIE82:MIF82"/>
    <mergeCell ref="MIG82:MIH82"/>
    <mergeCell ref="MHO82:MHP82"/>
    <mergeCell ref="MHQ82:MHR82"/>
    <mergeCell ref="MHS82:MHT82"/>
    <mergeCell ref="MHU82:MHV82"/>
    <mergeCell ref="MHW82:MHX82"/>
    <mergeCell ref="MHE82:MHF82"/>
    <mergeCell ref="MHG82:MHH82"/>
    <mergeCell ref="MHI82:MHJ82"/>
    <mergeCell ref="MHK82:MHL82"/>
    <mergeCell ref="MHM82:MHN82"/>
    <mergeCell ref="MGU82:MGV82"/>
    <mergeCell ref="MGW82:MGX82"/>
    <mergeCell ref="MGY82:MGZ82"/>
    <mergeCell ref="MHA82:MHB82"/>
    <mergeCell ref="MHC82:MHD82"/>
    <mergeCell ref="MGK82:MGL82"/>
    <mergeCell ref="MGM82:MGN82"/>
    <mergeCell ref="MGO82:MGP82"/>
    <mergeCell ref="MGQ82:MGR82"/>
    <mergeCell ref="MGS82:MGT82"/>
    <mergeCell ref="MGA82:MGB82"/>
    <mergeCell ref="MGC82:MGD82"/>
    <mergeCell ref="MGE82:MGF82"/>
    <mergeCell ref="MGG82:MGH82"/>
    <mergeCell ref="MGI82:MGJ82"/>
    <mergeCell ref="MFQ82:MFR82"/>
    <mergeCell ref="MFS82:MFT82"/>
    <mergeCell ref="MFU82:MFV82"/>
    <mergeCell ref="MFW82:MFX82"/>
    <mergeCell ref="MFY82:MFZ82"/>
    <mergeCell ref="MFG82:MFH82"/>
    <mergeCell ref="MFI82:MFJ82"/>
    <mergeCell ref="MFK82:MFL82"/>
    <mergeCell ref="MFM82:MFN82"/>
    <mergeCell ref="MFO82:MFP82"/>
    <mergeCell ref="MEW82:MEX82"/>
    <mergeCell ref="MEY82:MEZ82"/>
    <mergeCell ref="MFA82:MFB82"/>
    <mergeCell ref="MFC82:MFD82"/>
    <mergeCell ref="MFE82:MFF82"/>
    <mergeCell ref="MEM82:MEN82"/>
    <mergeCell ref="MEO82:MEP82"/>
    <mergeCell ref="MEQ82:MER82"/>
    <mergeCell ref="MES82:MET82"/>
    <mergeCell ref="MEU82:MEV82"/>
    <mergeCell ref="MEC82:MED82"/>
    <mergeCell ref="MEE82:MEF82"/>
    <mergeCell ref="MEG82:MEH82"/>
    <mergeCell ref="MEI82:MEJ82"/>
    <mergeCell ref="MEK82:MEL82"/>
    <mergeCell ref="MDS82:MDT82"/>
    <mergeCell ref="MDU82:MDV82"/>
    <mergeCell ref="MDW82:MDX82"/>
    <mergeCell ref="MDY82:MDZ82"/>
    <mergeCell ref="MEA82:MEB82"/>
    <mergeCell ref="MDI82:MDJ82"/>
    <mergeCell ref="MDK82:MDL82"/>
    <mergeCell ref="MDM82:MDN82"/>
    <mergeCell ref="MDO82:MDP82"/>
    <mergeCell ref="MDQ82:MDR82"/>
    <mergeCell ref="MCY82:MCZ82"/>
    <mergeCell ref="MDA82:MDB82"/>
    <mergeCell ref="MDC82:MDD82"/>
    <mergeCell ref="MDE82:MDF82"/>
    <mergeCell ref="MDG82:MDH82"/>
    <mergeCell ref="MCO82:MCP82"/>
    <mergeCell ref="MCQ82:MCR82"/>
    <mergeCell ref="MCS82:MCT82"/>
    <mergeCell ref="MCU82:MCV82"/>
    <mergeCell ref="MCW82:MCX82"/>
    <mergeCell ref="MCE82:MCF82"/>
    <mergeCell ref="MCG82:MCH82"/>
    <mergeCell ref="MCI82:MCJ82"/>
    <mergeCell ref="MCK82:MCL82"/>
    <mergeCell ref="MCM82:MCN82"/>
    <mergeCell ref="MBU82:MBV82"/>
    <mergeCell ref="MBW82:MBX82"/>
    <mergeCell ref="MBY82:MBZ82"/>
    <mergeCell ref="MCA82:MCB82"/>
    <mergeCell ref="MCC82:MCD82"/>
    <mergeCell ref="MBK82:MBL82"/>
    <mergeCell ref="MBM82:MBN82"/>
    <mergeCell ref="MBO82:MBP82"/>
    <mergeCell ref="MBQ82:MBR82"/>
    <mergeCell ref="MBS82:MBT82"/>
    <mergeCell ref="MBA82:MBB82"/>
    <mergeCell ref="MBC82:MBD82"/>
    <mergeCell ref="MBE82:MBF82"/>
    <mergeCell ref="MBG82:MBH82"/>
    <mergeCell ref="MBI82:MBJ82"/>
    <mergeCell ref="MAQ82:MAR82"/>
    <mergeCell ref="MAS82:MAT82"/>
    <mergeCell ref="MAU82:MAV82"/>
    <mergeCell ref="MAW82:MAX82"/>
    <mergeCell ref="MAY82:MAZ82"/>
    <mergeCell ref="MAG82:MAH82"/>
    <mergeCell ref="MAI82:MAJ82"/>
    <mergeCell ref="MAK82:MAL82"/>
    <mergeCell ref="MAM82:MAN82"/>
    <mergeCell ref="MAO82:MAP82"/>
    <mergeCell ref="LZW82:LZX82"/>
    <mergeCell ref="LZY82:LZZ82"/>
    <mergeCell ref="MAA82:MAB82"/>
    <mergeCell ref="MAC82:MAD82"/>
    <mergeCell ref="MAE82:MAF82"/>
    <mergeCell ref="LZM82:LZN82"/>
    <mergeCell ref="LZO82:LZP82"/>
    <mergeCell ref="LZQ82:LZR82"/>
    <mergeCell ref="LZS82:LZT82"/>
    <mergeCell ref="LZU82:LZV82"/>
    <mergeCell ref="LZC82:LZD82"/>
    <mergeCell ref="LZE82:LZF82"/>
    <mergeCell ref="LZG82:LZH82"/>
    <mergeCell ref="LZI82:LZJ82"/>
    <mergeCell ref="LZK82:LZL82"/>
    <mergeCell ref="LYS82:LYT82"/>
    <mergeCell ref="LYU82:LYV82"/>
    <mergeCell ref="LYW82:LYX82"/>
    <mergeCell ref="LYY82:LYZ82"/>
    <mergeCell ref="LZA82:LZB82"/>
    <mergeCell ref="LYI82:LYJ82"/>
    <mergeCell ref="LYK82:LYL82"/>
    <mergeCell ref="LYM82:LYN82"/>
    <mergeCell ref="LYO82:LYP82"/>
    <mergeCell ref="LYQ82:LYR82"/>
    <mergeCell ref="LXY82:LXZ82"/>
    <mergeCell ref="LYA82:LYB82"/>
    <mergeCell ref="LYC82:LYD82"/>
    <mergeCell ref="LYE82:LYF82"/>
    <mergeCell ref="LYG82:LYH82"/>
    <mergeCell ref="LXO82:LXP82"/>
    <mergeCell ref="LXQ82:LXR82"/>
    <mergeCell ref="LXS82:LXT82"/>
    <mergeCell ref="LXU82:LXV82"/>
    <mergeCell ref="LXW82:LXX82"/>
    <mergeCell ref="LXE82:LXF82"/>
    <mergeCell ref="LXG82:LXH82"/>
    <mergeCell ref="LXI82:LXJ82"/>
    <mergeCell ref="LXK82:LXL82"/>
    <mergeCell ref="LXM82:LXN82"/>
    <mergeCell ref="LWU82:LWV82"/>
    <mergeCell ref="LWW82:LWX82"/>
    <mergeCell ref="LWY82:LWZ82"/>
    <mergeCell ref="LXA82:LXB82"/>
    <mergeCell ref="LXC82:LXD82"/>
    <mergeCell ref="LWK82:LWL82"/>
    <mergeCell ref="LWM82:LWN82"/>
    <mergeCell ref="LWO82:LWP82"/>
    <mergeCell ref="LWQ82:LWR82"/>
    <mergeCell ref="LWS82:LWT82"/>
    <mergeCell ref="LWA82:LWB82"/>
    <mergeCell ref="LWC82:LWD82"/>
    <mergeCell ref="LWE82:LWF82"/>
    <mergeCell ref="LWG82:LWH82"/>
    <mergeCell ref="LWI82:LWJ82"/>
    <mergeCell ref="LVQ82:LVR82"/>
    <mergeCell ref="LVS82:LVT82"/>
    <mergeCell ref="LVU82:LVV82"/>
    <mergeCell ref="LVW82:LVX82"/>
    <mergeCell ref="LVY82:LVZ82"/>
    <mergeCell ref="LVG82:LVH82"/>
    <mergeCell ref="LVI82:LVJ82"/>
    <mergeCell ref="LVK82:LVL82"/>
    <mergeCell ref="LVM82:LVN82"/>
    <mergeCell ref="LVO82:LVP82"/>
    <mergeCell ref="LUW82:LUX82"/>
    <mergeCell ref="LUY82:LUZ82"/>
    <mergeCell ref="LVA82:LVB82"/>
    <mergeCell ref="LVC82:LVD82"/>
    <mergeCell ref="LVE82:LVF82"/>
    <mergeCell ref="LUM82:LUN82"/>
    <mergeCell ref="LUO82:LUP82"/>
    <mergeCell ref="LUQ82:LUR82"/>
    <mergeCell ref="LUS82:LUT82"/>
    <mergeCell ref="LUU82:LUV82"/>
    <mergeCell ref="LUC82:LUD82"/>
    <mergeCell ref="LUE82:LUF82"/>
    <mergeCell ref="LUG82:LUH82"/>
    <mergeCell ref="LUI82:LUJ82"/>
    <mergeCell ref="LUK82:LUL82"/>
    <mergeCell ref="LTS82:LTT82"/>
    <mergeCell ref="LTU82:LTV82"/>
    <mergeCell ref="LTW82:LTX82"/>
    <mergeCell ref="LTY82:LTZ82"/>
    <mergeCell ref="LUA82:LUB82"/>
    <mergeCell ref="LTI82:LTJ82"/>
    <mergeCell ref="LTK82:LTL82"/>
    <mergeCell ref="LTM82:LTN82"/>
    <mergeCell ref="LTO82:LTP82"/>
    <mergeCell ref="LTQ82:LTR82"/>
    <mergeCell ref="LSY82:LSZ82"/>
    <mergeCell ref="LTA82:LTB82"/>
    <mergeCell ref="LTC82:LTD82"/>
    <mergeCell ref="LTE82:LTF82"/>
    <mergeCell ref="LTG82:LTH82"/>
    <mergeCell ref="LSO82:LSP82"/>
    <mergeCell ref="LSQ82:LSR82"/>
    <mergeCell ref="LSS82:LST82"/>
    <mergeCell ref="LSU82:LSV82"/>
    <mergeCell ref="LSW82:LSX82"/>
    <mergeCell ref="LSE82:LSF82"/>
    <mergeCell ref="LSG82:LSH82"/>
    <mergeCell ref="LSI82:LSJ82"/>
    <mergeCell ref="LSK82:LSL82"/>
    <mergeCell ref="LSM82:LSN82"/>
    <mergeCell ref="LRU82:LRV82"/>
    <mergeCell ref="LRW82:LRX82"/>
    <mergeCell ref="LRY82:LRZ82"/>
    <mergeCell ref="LSA82:LSB82"/>
    <mergeCell ref="LSC82:LSD82"/>
    <mergeCell ref="LRK82:LRL82"/>
    <mergeCell ref="LRM82:LRN82"/>
    <mergeCell ref="LRO82:LRP82"/>
    <mergeCell ref="LRQ82:LRR82"/>
    <mergeCell ref="LRS82:LRT82"/>
    <mergeCell ref="LRA82:LRB82"/>
    <mergeCell ref="LRC82:LRD82"/>
    <mergeCell ref="LRE82:LRF82"/>
    <mergeCell ref="LRG82:LRH82"/>
    <mergeCell ref="LRI82:LRJ82"/>
    <mergeCell ref="LQQ82:LQR82"/>
    <mergeCell ref="LQS82:LQT82"/>
    <mergeCell ref="LQU82:LQV82"/>
    <mergeCell ref="LQW82:LQX82"/>
    <mergeCell ref="LQY82:LQZ82"/>
    <mergeCell ref="LQG82:LQH82"/>
    <mergeCell ref="LQI82:LQJ82"/>
    <mergeCell ref="LQK82:LQL82"/>
    <mergeCell ref="LQM82:LQN82"/>
    <mergeCell ref="LQO82:LQP82"/>
    <mergeCell ref="LPW82:LPX82"/>
    <mergeCell ref="LPY82:LPZ82"/>
    <mergeCell ref="LQA82:LQB82"/>
    <mergeCell ref="LQC82:LQD82"/>
    <mergeCell ref="LQE82:LQF82"/>
    <mergeCell ref="LPM82:LPN82"/>
    <mergeCell ref="LPO82:LPP82"/>
    <mergeCell ref="LPQ82:LPR82"/>
    <mergeCell ref="LPS82:LPT82"/>
    <mergeCell ref="LPU82:LPV82"/>
    <mergeCell ref="LPC82:LPD82"/>
    <mergeCell ref="LPE82:LPF82"/>
    <mergeCell ref="LPG82:LPH82"/>
    <mergeCell ref="LPI82:LPJ82"/>
    <mergeCell ref="LPK82:LPL82"/>
    <mergeCell ref="LOS82:LOT82"/>
    <mergeCell ref="LOU82:LOV82"/>
    <mergeCell ref="LOW82:LOX82"/>
    <mergeCell ref="LOY82:LOZ82"/>
    <mergeCell ref="LPA82:LPB82"/>
    <mergeCell ref="LOI82:LOJ82"/>
    <mergeCell ref="LOK82:LOL82"/>
    <mergeCell ref="LOM82:LON82"/>
    <mergeCell ref="LOO82:LOP82"/>
    <mergeCell ref="LOQ82:LOR82"/>
    <mergeCell ref="LNY82:LNZ82"/>
    <mergeCell ref="LOA82:LOB82"/>
    <mergeCell ref="LOC82:LOD82"/>
    <mergeCell ref="LOE82:LOF82"/>
    <mergeCell ref="LOG82:LOH82"/>
    <mergeCell ref="LNO82:LNP82"/>
    <mergeCell ref="LNQ82:LNR82"/>
    <mergeCell ref="LNS82:LNT82"/>
    <mergeCell ref="LNU82:LNV82"/>
    <mergeCell ref="LNW82:LNX82"/>
    <mergeCell ref="LNE82:LNF82"/>
    <mergeCell ref="LNG82:LNH82"/>
    <mergeCell ref="LNI82:LNJ82"/>
    <mergeCell ref="LNK82:LNL82"/>
    <mergeCell ref="LNM82:LNN82"/>
    <mergeCell ref="LMU82:LMV82"/>
    <mergeCell ref="LMW82:LMX82"/>
    <mergeCell ref="LMY82:LMZ82"/>
    <mergeCell ref="LNA82:LNB82"/>
    <mergeCell ref="LNC82:LND82"/>
    <mergeCell ref="LMK82:LML82"/>
    <mergeCell ref="LMM82:LMN82"/>
    <mergeCell ref="LMO82:LMP82"/>
    <mergeCell ref="LMQ82:LMR82"/>
    <mergeCell ref="LMS82:LMT82"/>
    <mergeCell ref="LMA82:LMB82"/>
    <mergeCell ref="LMC82:LMD82"/>
    <mergeCell ref="LME82:LMF82"/>
    <mergeCell ref="LMG82:LMH82"/>
    <mergeCell ref="LMI82:LMJ82"/>
    <mergeCell ref="LLQ82:LLR82"/>
    <mergeCell ref="LLS82:LLT82"/>
    <mergeCell ref="LLU82:LLV82"/>
    <mergeCell ref="LLW82:LLX82"/>
    <mergeCell ref="LLY82:LLZ82"/>
    <mergeCell ref="LLG82:LLH82"/>
    <mergeCell ref="LLI82:LLJ82"/>
    <mergeCell ref="LLK82:LLL82"/>
    <mergeCell ref="LLM82:LLN82"/>
    <mergeCell ref="LLO82:LLP82"/>
    <mergeCell ref="LKW82:LKX82"/>
    <mergeCell ref="LKY82:LKZ82"/>
    <mergeCell ref="LLA82:LLB82"/>
    <mergeCell ref="LLC82:LLD82"/>
    <mergeCell ref="LLE82:LLF82"/>
    <mergeCell ref="LKM82:LKN82"/>
    <mergeCell ref="LKO82:LKP82"/>
    <mergeCell ref="LKQ82:LKR82"/>
    <mergeCell ref="LKS82:LKT82"/>
    <mergeCell ref="LKU82:LKV82"/>
    <mergeCell ref="LKC82:LKD82"/>
    <mergeCell ref="LKE82:LKF82"/>
    <mergeCell ref="LKG82:LKH82"/>
    <mergeCell ref="LKI82:LKJ82"/>
    <mergeCell ref="LKK82:LKL82"/>
    <mergeCell ref="LJS82:LJT82"/>
    <mergeCell ref="LJU82:LJV82"/>
    <mergeCell ref="LJW82:LJX82"/>
    <mergeCell ref="LJY82:LJZ82"/>
    <mergeCell ref="LKA82:LKB82"/>
    <mergeCell ref="LJI82:LJJ82"/>
    <mergeCell ref="LJK82:LJL82"/>
    <mergeCell ref="LJM82:LJN82"/>
    <mergeCell ref="LJO82:LJP82"/>
    <mergeCell ref="LJQ82:LJR82"/>
    <mergeCell ref="LIY82:LIZ82"/>
    <mergeCell ref="LJA82:LJB82"/>
    <mergeCell ref="LJC82:LJD82"/>
    <mergeCell ref="LJE82:LJF82"/>
    <mergeCell ref="LJG82:LJH82"/>
    <mergeCell ref="LIO82:LIP82"/>
    <mergeCell ref="LIQ82:LIR82"/>
    <mergeCell ref="LIS82:LIT82"/>
    <mergeCell ref="LIU82:LIV82"/>
    <mergeCell ref="LIW82:LIX82"/>
    <mergeCell ref="LIE82:LIF82"/>
    <mergeCell ref="LIG82:LIH82"/>
    <mergeCell ref="LII82:LIJ82"/>
    <mergeCell ref="LIK82:LIL82"/>
    <mergeCell ref="LIM82:LIN82"/>
    <mergeCell ref="LHU82:LHV82"/>
    <mergeCell ref="LHW82:LHX82"/>
    <mergeCell ref="LHY82:LHZ82"/>
    <mergeCell ref="LIA82:LIB82"/>
    <mergeCell ref="LIC82:LID82"/>
    <mergeCell ref="LHK82:LHL82"/>
    <mergeCell ref="LHM82:LHN82"/>
    <mergeCell ref="LHO82:LHP82"/>
    <mergeCell ref="LHQ82:LHR82"/>
    <mergeCell ref="LHS82:LHT82"/>
    <mergeCell ref="LHA82:LHB82"/>
    <mergeCell ref="LHC82:LHD82"/>
    <mergeCell ref="LHE82:LHF82"/>
    <mergeCell ref="LHG82:LHH82"/>
    <mergeCell ref="LHI82:LHJ82"/>
    <mergeCell ref="LGQ82:LGR82"/>
    <mergeCell ref="LGS82:LGT82"/>
    <mergeCell ref="LGU82:LGV82"/>
    <mergeCell ref="LGW82:LGX82"/>
    <mergeCell ref="LGY82:LGZ82"/>
    <mergeCell ref="LGG82:LGH82"/>
    <mergeCell ref="LGI82:LGJ82"/>
    <mergeCell ref="LGK82:LGL82"/>
    <mergeCell ref="LGM82:LGN82"/>
    <mergeCell ref="LGO82:LGP82"/>
    <mergeCell ref="LFW82:LFX82"/>
    <mergeCell ref="LFY82:LFZ82"/>
    <mergeCell ref="LGA82:LGB82"/>
    <mergeCell ref="LGC82:LGD82"/>
    <mergeCell ref="LGE82:LGF82"/>
    <mergeCell ref="LFM82:LFN82"/>
    <mergeCell ref="LFO82:LFP82"/>
    <mergeCell ref="LFQ82:LFR82"/>
    <mergeCell ref="LFS82:LFT82"/>
    <mergeCell ref="LFU82:LFV82"/>
    <mergeCell ref="LFC82:LFD82"/>
    <mergeCell ref="LFE82:LFF82"/>
    <mergeCell ref="LFG82:LFH82"/>
    <mergeCell ref="LFI82:LFJ82"/>
    <mergeCell ref="LFK82:LFL82"/>
    <mergeCell ref="LES82:LET82"/>
    <mergeCell ref="LEU82:LEV82"/>
    <mergeCell ref="LEW82:LEX82"/>
    <mergeCell ref="LEY82:LEZ82"/>
    <mergeCell ref="LFA82:LFB82"/>
    <mergeCell ref="LEI82:LEJ82"/>
    <mergeCell ref="LEK82:LEL82"/>
    <mergeCell ref="LEM82:LEN82"/>
    <mergeCell ref="LEO82:LEP82"/>
    <mergeCell ref="LEQ82:LER82"/>
    <mergeCell ref="LDY82:LDZ82"/>
    <mergeCell ref="LEA82:LEB82"/>
    <mergeCell ref="LEC82:LED82"/>
    <mergeCell ref="LEE82:LEF82"/>
    <mergeCell ref="LEG82:LEH82"/>
    <mergeCell ref="LDO82:LDP82"/>
    <mergeCell ref="LDQ82:LDR82"/>
    <mergeCell ref="LDS82:LDT82"/>
    <mergeCell ref="LDU82:LDV82"/>
    <mergeCell ref="LDW82:LDX82"/>
    <mergeCell ref="LDE82:LDF82"/>
    <mergeCell ref="LDG82:LDH82"/>
    <mergeCell ref="LDI82:LDJ82"/>
    <mergeCell ref="LDK82:LDL82"/>
    <mergeCell ref="LDM82:LDN82"/>
    <mergeCell ref="LCU82:LCV82"/>
    <mergeCell ref="LCW82:LCX82"/>
    <mergeCell ref="LCY82:LCZ82"/>
    <mergeCell ref="LDA82:LDB82"/>
    <mergeCell ref="LDC82:LDD82"/>
    <mergeCell ref="LCK82:LCL82"/>
    <mergeCell ref="LCM82:LCN82"/>
    <mergeCell ref="LCO82:LCP82"/>
    <mergeCell ref="LCQ82:LCR82"/>
    <mergeCell ref="LCS82:LCT82"/>
    <mergeCell ref="LCA82:LCB82"/>
    <mergeCell ref="LCC82:LCD82"/>
    <mergeCell ref="LCE82:LCF82"/>
    <mergeCell ref="LCG82:LCH82"/>
    <mergeCell ref="LCI82:LCJ82"/>
    <mergeCell ref="LBQ82:LBR82"/>
    <mergeCell ref="LBS82:LBT82"/>
    <mergeCell ref="LBU82:LBV82"/>
    <mergeCell ref="LBW82:LBX82"/>
    <mergeCell ref="LBY82:LBZ82"/>
    <mergeCell ref="LBG82:LBH82"/>
    <mergeCell ref="LBI82:LBJ82"/>
    <mergeCell ref="LBK82:LBL82"/>
    <mergeCell ref="LBM82:LBN82"/>
    <mergeCell ref="LBO82:LBP82"/>
    <mergeCell ref="LAW82:LAX82"/>
    <mergeCell ref="LAY82:LAZ82"/>
    <mergeCell ref="LBA82:LBB82"/>
    <mergeCell ref="LBC82:LBD82"/>
    <mergeCell ref="LBE82:LBF82"/>
    <mergeCell ref="LAM82:LAN82"/>
    <mergeCell ref="LAO82:LAP82"/>
    <mergeCell ref="LAQ82:LAR82"/>
    <mergeCell ref="LAS82:LAT82"/>
    <mergeCell ref="LAU82:LAV82"/>
    <mergeCell ref="LAC82:LAD82"/>
    <mergeCell ref="LAE82:LAF82"/>
    <mergeCell ref="LAG82:LAH82"/>
    <mergeCell ref="LAI82:LAJ82"/>
    <mergeCell ref="LAK82:LAL82"/>
    <mergeCell ref="KZS82:KZT82"/>
    <mergeCell ref="KZU82:KZV82"/>
    <mergeCell ref="KZW82:KZX82"/>
    <mergeCell ref="KZY82:KZZ82"/>
    <mergeCell ref="LAA82:LAB82"/>
    <mergeCell ref="KZI82:KZJ82"/>
    <mergeCell ref="KZK82:KZL82"/>
    <mergeCell ref="KZM82:KZN82"/>
    <mergeCell ref="KZO82:KZP82"/>
    <mergeCell ref="KZQ82:KZR82"/>
    <mergeCell ref="KYY82:KYZ82"/>
    <mergeCell ref="KZA82:KZB82"/>
    <mergeCell ref="KZC82:KZD82"/>
    <mergeCell ref="KZE82:KZF82"/>
    <mergeCell ref="KZG82:KZH82"/>
    <mergeCell ref="KYO82:KYP82"/>
    <mergeCell ref="KYQ82:KYR82"/>
    <mergeCell ref="KYS82:KYT82"/>
    <mergeCell ref="KYU82:KYV82"/>
    <mergeCell ref="KYW82:KYX82"/>
    <mergeCell ref="KYE82:KYF82"/>
    <mergeCell ref="KYG82:KYH82"/>
    <mergeCell ref="KYI82:KYJ82"/>
    <mergeCell ref="KYK82:KYL82"/>
    <mergeCell ref="KYM82:KYN82"/>
    <mergeCell ref="KXU82:KXV82"/>
    <mergeCell ref="KXW82:KXX82"/>
    <mergeCell ref="KXY82:KXZ82"/>
    <mergeCell ref="KYA82:KYB82"/>
    <mergeCell ref="KYC82:KYD82"/>
    <mergeCell ref="KXK82:KXL82"/>
    <mergeCell ref="KXM82:KXN82"/>
    <mergeCell ref="KXO82:KXP82"/>
    <mergeCell ref="KXQ82:KXR82"/>
    <mergeCell ref="KXS82:KXT82"/>
    <mergeCell ref="KXA82:KXB82"/>
    <mergeCell ref="KXC82:KXD82"/>
    <mergeCell ref="KXE82:KXF82"/>
    <mergeCell ref="KXG82:KXH82"/>
    <mergeCell ref="KXI82:KXJ82"/>
    <mergeCell ref="KWQ82:KWR82"/>
    <mergeCell ref="KWS82:KWT82"/>
    <mergeCell ref="KWU82:KWV82"/>
    <mergeCell ref="KWW82:KWX82"/>
    <mergeCell ref="KWY82:KWZ82"/>
    <mergeCell ref="KWG82:KWH82"/>
    <mergeCell ref="KWI82:KWJ82"/>
    <mergeCell ref="KWK82:KWL82"/>
    <mergeCell ref="KWM82:KWN82"/>
    <mergeCell ref="KWO82:KWP82"/>
    <mergeCell ref="KVW82:KVX82"/>
    <mergeCell ref="KVY82:KVZ82"/>
    <mergeCell ref="KWA82:KWB82"/>
    <mergeCell ref="KWC82:KWD82"/>
    <mergeCell ref="KWE82:KWF82"/>
    <mergeCell ref="KVM82:KVN82"/>
    <mergeCell ref="KVO82:KVP82"/>
    <mergeCell ref="KVQ82:KVR82"/>
    <mergeCell ref="KVS82:KVT82"/>
    <mergeCell ref="KVU82:KVV82"/>
    <mergeCell ref="KVC82:KVD82"/>
    <mergeCell ref="KVE82:KVF82"/>
    <mergeCell ref="KVG82:KVH82"/>
    <mergeCell ref="KVI82:KVJ82"/>
    <mergeCell ref="KVK82:KVL82"/>
    <mergeCell ref="KUS82:KUT82"/>
    <mergeCell ref="KUU82:KUV82"/>
    <mergeCell ref="KUW82:KUX82"/>
    <mergeCell ref="KUY82:KUZ82"/>
    <mergeCell ref="KVA82:KVB82"/>
    <mergeCell ref="KUI82:KUJ82"/>
    <mergeCell ref="KUK82:KUL82"/>
    <mergeCell ref="KUM82:KUN82"/>
    <mergeCell ref="KUO82:KUP82"/>
    <mergeCell ref="KUQ82:KUR82"/>
    <mergeCell ref="KTY82:KTZ82"/>
    <mergeCell ref="KUA82:KUB82"/>
    <mergeCell ref="KUC82:KUD82"/>
    <mergeCell ref="KUE82:KUF82"/>
    <mergeCell ref="KUG82:KUH82"/>
    <mergeCell ref="KTO82:KTP82"/>
    <mergeCell ref="KTQ82:KTR82"/>
    <mergeCell ref="KTS82:KTT82"/>
    <mergeCell ref="KTU82:KTV82"/>
    <mergeCell ref="KTW82:KTX82"/>
    <mergeCell ref="KTE82:KTF82"/>
    <mergeCell ref="KTG82:KTH82"/>
    <mergeCell ref="KTI82:KTJ82"/>
    <mergeCell ref="KTK82:KTL82"/>
    <mergeCell ref="KTM82:KTN82"/>
    <mergeCell ref="KSU82:KSV82"/>
    <mergeCell ref="KSW82:KSX82"/>
    <mergeCell ref="KSY82:KSZ82"/>
    <mergeCell ref="KTA82:KTB82"/>
    <mergeCell ref="KTC82:KTD82"/>
    <mergeCell ref="KSK82:KSL82"/>
    <mergeCell ref="KSM82:KSN82"/>
    <mergeCell ref="KSO82:KSP82"/>
    <mergeCell ref="KSQ82:KSR82"/>
    <mergeCell ref="KSS82:KST82"/>
    <mergeCell ref="KSA82:KSB82"/>
    <mergeCell ref="KSC82:KSD82"/>
    <mergeCell ref="KSE82:KSF82"/>
    <mergeCell ref="KSG82:KSH82"/>
    <mergeCell ref="KSI82:KSJ82"/>
    <mergeCell ref="KRQ82:KRR82"/>
    <mergeCell ref="KRS82:KRT82"/>
    <mergeCell ref="KRU82:KRV82"/>
    <mergeCell ref="KRW82:KRX82"/>
    <mergeCell ref="KRY82:KRZ82"/>
    <mergeCell ref="KRG82:KRH82"/>
    <mergeCell ref="KRI82:KRJ82"/>
    <mergeCell ref="KRK82:KRL82"/>
    <mergeCell ref="KRM82:KRN82"/>
    <mergeCell ref="KRO82:KRP82"/>
    <mergeCell ref="KQW82:KQX82"/>
    <mergeCell ref="KQY82:KQZ82"/>
    <mergeCell ref="KRA82:KRB82"/>
    <mergeCell ref="KRC82:KRD82"/>
    <mergeCell ref="KRE82:KRF82"/>
    <mergeCell ref="KQM82:KQN82"/>
    <mergeCell ref="KQO82:KQP82"/>
    <mergeCell ref="KQQ82:KQR82"/>
    <mergeCell ref="KQS82:KQT82"/>
    <mergeCell ref="KQU82:KQV82"/>
    <mergeCell ref="KQC82:KQD82"/>
    <mergeCell ref="KQE82:KQF82"/>
    <mergeCell ref="KQG82:KQH82"/>
    <mergeCell ref="KQI82:KQJ82"/>
    <mergeCell ref="KQK82:KQL82"/>
    <mergeCell ref="KPS82:KPT82"/>
    <mergeCell ref="KPU82:KPV82"/>
    <mergeCell ref="KPW82:KPX82"/>
    <mergeCell ref="KPY82:KPZ82"/>
    <mergeCell ref="KQA82:KQB82"/>
    <mergeCell ref="KPI82:KPJ82"/>
    <mergeCell ref="KPK82:KPL82"/>
    <mergeCell ref="KPM82:KPN82"/>
    <mergeCell ref="KPO82:KPP82"/>
    <mergeCell ref="KPQ82:KPR82"/>
    <mergeCell ref="KOY82:KOZ82"/>
    <mergeCell ref="KPA82:KPB82"/>
    <mergeCell ref="KPC82:KPD82"/>
    <mergeCell ref="KPE82:KPF82"/>
    <mergeCell ref="KPG82:KPH82"/>
    <mergeCell ref="KOO82:KOP82"/>
    <mergeCell ref="KOQ82:KOR82"/>
    <mergeCell ref="KOS82:KOT82"/>
    <mergeCell ref="KOU82:KOV82"/>
    <mergeCell ref="KOW82:KOX82"/>
    <mergeCell ref="KOE82:KOF82"/>
    <mergeCell ref="KOG82:KOH82"/>
    <mergeCell ref="KOI82:KOJ82"/>
    <mergeCell ref="KOK82:KOL82"/>
    <mergeCell ref="KOM82:KON82"/>
    <mergeCell ref="KNU82:KNV82"/>
    <mergeCell ref="KNW82:KNX82"/>
    <mergeCell ref="KNY82:KNZ82"/>
    <mergeCell ref="KOA82:KOB82"/>
    <mergeCell ref="KOC82:KOD82"/>
    <mergeCell ref="KNK82:KNL82"/>
    <mergeCell ref="KNM82:KNN82"/>
    <mergeCell ref="KNO82:KNP82"/>
    <mergeCell ref="KNQ82:KNR82"/>
    <mergeCell ref="KNS82:KNT82"/>
    <mergeCell ref="KNA82:KNB82"/>
    <mergeCell ref="KNC82:KND82"/>
    <mergeCell ref="KNE82:KNF82"/>
    <mergeCell ref="KNG82:KNH82"/>
    <mergeCell ref="KNI82:KNJ82"/>
    <mergeCell ref="KMQ82:KMR82"/>
    <mergeCell ref="KMS82:KMT82"/>
    <mergeCell ref="KMU82:KMV82"/>
    <mergeCell ref="KMW82:KMX82"/>
    <mergeCell ref="KMY82:KMZ82"/>
    <mergeCell ref="KMG82:KMH82"/>
    <mergeCell ref="KMI82:KMJ82"/>
    <mergeCell ref="KMK82:KML82"/>
    <mergeCell ref="KMM82:KMN82"/>
    <mergeCell ref="KMO82:KMP82"/>
    <mergeCell ref="KLW82:KLX82"/>
    <mergeCell ref="KLY82:KLZ82"/>
    <mergeCell ref="KMA82:KMB82"/>
    <mergeCell ref="KMC82:KMD82"/>
    <mergeCell ref="KME82:KMF82"/>
    <mergeCell ref="KLM82:KLN82"/>
    <mergeCell ref="KLO82:KLP82"/>
    <mergeCell ref="KLQ82:KLR82"/>
    <mergeCell ref="KLS82:KLT82"/>
    <mergeCell ref="KLU82:KLV82"/>
    <mergeCell ref="KLC82:KLD82"/>
    <mergeCell ref="KLE82:KLF82"/>
    <mergeCell ref="KLG82:KLH82"/>
    <mergeCell ref="KLI82:KLJ82"/>
    <mergeCell ref="KLK82:KLL82"/>
    <mergeCell ref="KKS82:KKT82"/>
    <mergeCell ref="KKU82:KKV82"/>
    <mergeCell ref="KKW82:KKX82"/>
    <mergeCell ref="KKY82:KKZ82"/>
    <mergeCell ref="KLA82:KLB82"/>
    <mergeCell ref="KKI82:KKJ82"/>
    <mergeCell ref="KKK82:KKL82"/>
    <mergeCell ref="KKM82:KKN82"/>
    <mergeCell ref="KKO82:KKP82"/>
    <mergeCell ref="KKQ82:KKR82"/>
    <mergeCell ref="KJY82:KJZ82"/>
    <mergeCell ref="KKA82:KKB82"/>
    <mergeCell ref="KKC82:KKD82"/>
    <mergeCell ref="KKE82:KKF82"/>
    <mergeCell ref="KKG82:KKH82"/>
    <mergeCell ref="KJO82:KJP82"/>
    <mergeCell ref="KJQ82:KJR82"/>
    <mergeCell ref="KJS82:KJT82"/>
    <mergeCell ref="KJU82:KJV82"/>
    <mergeCell ref="KJW82:KJX82"/>
    <mergeCell ref="KJE82:KJF82"/>
    <mergeCell ref="KJG82:KJH82"/>
    <mergeCell ref="KJI82:KJJ82"/>
    <mergeCell ref="KJK82:KJL82"/>
    <mergeCell ref="KJM82:KJN82"/>
    <mergeCell ref="KIU82:KIV82"/>
    <mergeCell ref="KIW82:KIX82"/>
    <mergeCell ref="KIY82:KIZ82"/>
    <mergeCell ref="KJA82:KJB82"/>
    <mergeCell ref="KJC82:KJD82"/>
    <mergeCell ref="KIK82:KIL82"/>
    <mergeCell ref="KIM82:KIN82"/>
    <mergeCell ref="KIO82:KIP82"/>
    <mergeCell ref="KIQ82:KIR82"/>
    <mergeCell ref="KIS82:KIT82"/>
    <mergeCell ref="KIA82:KIB82"/>
    <mergeCell ref="KIC82:KID82"/>
    <mergeCell ref="KIE82:KIF82"/>
    <mergeCell ref="KIG82:KIH82"/>
    <mergeCell ref="KII82:KIJ82"/>
    <mergeCell ref="KHQ82:KHR82"/>
    <mergeCell ref="KHS82:KHT82"/>
    <mergeCell ref="KHU82:KHV82"/>
    <mergeCell ref="KHW82:KHX82"/>
    <mergeCell ref="KHY82:KHZ82"/>
    <mergeCell ref="KHG82:KHH82"/>
    <mergeCell ref="KHI82:KHJ82"/>
    <mergeCell ref="KHK82:KHL82"/>
    <mergeCell ref="KHM82:KHN82"/>
    <mergeCell ref="KHO82:KHP82"/>
    <mergeCell ref="KGW82:KGX82"/>
    <mergeCell ref="KGY82:KGZ82"/>
    <mergeCell ref="KHA82:KHB82"/>
    <mergeCell ref="KHC82:KHD82"/>
    <mergeCell ref="KHE82:KHF82"/>
    <mergeCell ref="KGM82:KGN82"/>
    <mergeCell ref="KGO82:KGP82"/>
    <mergeCell ref="KGQ82:KGR82"/>
    <mergeCell ref="KGS82:KGT82"/>
    <mergeCell ref="KGU82:KGV82"/>
    <mergeCell ref="KGC82:KGD82"/>
    <mergeCell ref="KGE82:KGF82"/>
    <mergeCell ref="KGG82:KGH82"/>
    <mergeCell ref="KGI82:KGJ82"/>
    <mergeCell ref="KGK82:KGL82"/>
    <mergeCell ref="KFS82:KFT82"/>
    <mergeCell ref="KFU82:KFV82"/>
    <mergeCell ref="KFW82:KFX82"/>
    <mergeCell ref="KFY82:KFZ82"/>
    <mergeCell ref="KGA82:KGB82"/>
    <mergeCell ref="KFI82:KFJ82"/>
    <mergeCell ref="KFK82:KFL82"/>
    <mergeCell ref="KFM82:KFN82"/>
    <mergeCell ref="KFO82:KFP82"/>
    <mergeCell ref="KFQ82:KFR82"/>
    <mergeCell ref="KEY82:KEZ82"/>
    <mergeCell ref="KFA82:KFB82"/>
    <mergeCell ref="KFC82:KFD82"/>
    <mergeCell ref="KFE82:KFF82"/>
    <mergeCell ref="KFG82:KFH82"/>
    <mergeCell ref="KEO82:KEP82"/>
    <mergeCell ref="KEQ82:KER82"/>
    <mergeCell ref="KES82:KET82"/>
    <mergeCell ref="KEU82:KEV82"/>
    <mergeCell ref="KEW82:KEX82"/>
    <mergeCell ref="KEE82:KEF82"/>
    <mergeCell ref="KEG82:KEH82"/>
    <mergeCell ref="KEI82:KEJ82"/>
    <mergeCell ref="KEK82:KEL82"/>
    <mergeCell ref="KEM82:KEN82"/>
    <mergeCell ref="KDU82:KDV82"/>
    <mergeCell ref="KDW82:KDX82"/>
    <mergeCell ref="KDY82:KDZ82"/>
    <mergeCell ref="KEA82:KEB82"/>
    <mergeCell ref="KEC82:KED82"/>
    <mergeCell ref="KDK82:KDL82"/>
    <mergeCell ref="KDM82:KDN82"/>
    <mergeCell ref="KDO82:KDP82"/>
    <mergeCell ref="KDQ82:KDR82"/>
    <mergeCell ref="KDS82:KDT82"/>
    <mergeCell ref="KDA82:KDB82"/>
    <mergeCell ref="KDC82:KDD82"/>
    <mergeCell ref="KDE82:KDF82"/>
    <mergeCell ref="KDG82:KDH82"/>
    <mergeCell ref="KDI82:KDJ82"/>
    <mergeCell ref="KCQ82:KCR82"/>
    <mergeCell ref="KCS82:KCT82"/>
    <mergeCell ref="KCU82:KCV82"/>
    <mergeCell ref="KCW82:KCX82"/>
    <mergeCell ref="KCY82:KCZ82"/>
    <mergeCell ref="KCG82:KCH82"/>
    <mergeCell ref="KCI82:KCJ82"/>
    <mergeCell ref="KCK82:KCL82"/>
    <mergeCell ref="KCM82:KCN82"/>
    <mergeCell ref="KCO82:KCP82"/>
    <mergeCell ref="KBW82:KBX82"/>
    <mergeCell ref="KBY82:KBZ82"/>
    <mergeCell ref="KCA82:KCB82"/>
    <mergeCell ref="KCC82:KCD82"/>
    <mergeCell ref="KCE82:KCF82"/>
    <mergeCell ref="KBM82:KBN82"/>
    <mergeCell ref="KBO82:KBP82"/>
    <mergeCell ref="KBQ82:KBR82"/>
    <mergeCell ref="KBS82:KBT82"/>
    <mergeCell ref="KBU82:KBV82"/>
    <mergeCell ref="KBC82:KBD82"/>
    <mergeCell ref="KBE82:KBF82"/>
    <mergeCell ref="KBG82:KBH82"/>
    <mergeCell ref="KBI82:KBJ82"/>
    <mergeCell ref="KBK82:KBL82"/>
    <mergeCell ref="KAS82:KAT82"/>
    <mergeCell ref="KAU82:KAV82"/>
    <mergeCell ref="KAW82:KAX82"/>
    <mergeCell ref="KAY82:KAZ82"/>
    <mergeCell ref="KBA82:KBB82"/>
    <mergeCell ref="KAI82:KAJ82"/>
    <mergeCell ref="KAK82:KAL82"/>
    <mergeCell ref="KAM82:KAN82"/>
    <mergeCell ref="KAO82:KAP82"/>
    <mergeCell ref="KAQ82:KAR82"/>
    <mergeCell ref="JZY82:JZZ82"/>
    <mergeCell ref="KAA82:KAB82"/>
    <mergeCell ref="KAC82:KAD82"/>
    <mergeCell ref="KAE82:KAF82"/>
    <mergeCell ref="KAG82:KAH82"/>
    <mergeCell ref="JZO82:JZP82"/>
    <mergeCell ref="JZQ82:JZR82"/>
    <mergeCell ref="JZS82:JZT82"/>
    <mergeCell ref="JZU82:JZV82"/>
    <mergeCell ref="JZW82:JZX82"/>
    <mergeCell ref="JZE82:JZF82"/>
    <mergeCell ref="JZG82:JZH82"/>
    <mergeCell ref="JZI82:JZJ82"/>
    <mergeCell ref="JZK82:JZL82"/>
    <mergeCell ref="JZM82:JZN82"/>
    <mergeCell ref="JYU82:JYV82"/>
    <mergeCell ref="JYW82:JYX82"/>
    <mergeCell ref="JYY82:JYZ82"/>
    <mergeCell ref="JZA82:JZB82"/>
    <mergeCell ref="JZC82:JZD82"/>
    <mergeCell ref="JYK82:JYL82"/>
    <mergeCell ref="JYM82:JYN82"/>
    <mergeCell ref="JYO82:JYP82"/>
    <mergeCell ref="JYQ82:JYR82"/>
    <mergeCell ref="JYS82:JYT82"/>
    <mergeCell ref="JYA82:JYB82"/>
    <mergeCell ref="JYC82:JYD82"/>
    <mergeCell ref="JYE82:JYF82"/>
    <mergeCell ref="JYG82:JYH82"/>
    <mergeCell ref="JYI82:JYJ82"/>
    <mergeCell ref="JXQ82:JXR82"/>
    <mergeCell ref="JXS82:JXT82"/>
    <mergeCell ref="JXU82:JXV82"/>
    <mergeCell ref="JXW82:JXX82"/>
    <mergeCell ref="JXY82:JXZ82"/>
    <mergeCell ref="JXG82:JXH82"/>
    <mergeCell ref="JXI82:JXJ82"/>
    <mergeCell ref="JXK82:JXL82"/>
    <mergeCell ref="JXM82:JXN82"/>
    <mergeCell ref="JXO82:JXP82"/>
    <mergeCell ref="JWW82:JWX82"/>
    <mergeCell ref="JWY82:JWZ82"/>
    <mergeCell ref="JXA82:JXB82"/>
    <mergeCell ref="JXC82:JXD82"/>
    <mergeCell ref="JXE82:JXF82"/>
    <mergeCell ref="JWM82:JWN82"/>
    <mergeCell ref="JWO82:JWP82"/>
    <mergeCell ref="JWQ82:JWR82"/>
    <mergeCell ref="JWS82:JWT82"/>
    <mergeCell ref="JWU82:JWV82"/>
    <mergeCell ref="JWC82:JWD82"/>
    <mergeCell ref="JWE82:JWF82"/>
    <mergeCell ref="JWG82:JWH82"/>
    <mergeCell ref="JWI82:JWJ82"/>
    <mergeCell ref="JWK82:JWL82"/>
    <mergeCell ref="JVS82:JVT82"/>
    <mergeCell ref="JVU82:JVV82"/>
    <mergeCell ref="JVW82:JVX82"/>
    <mergeCell ref="JVY82:JVZ82"/>
    <mergeCell ref="JWA82:JWB82"/>
    <mergeCell ref="JVI82:JVJ82"/>
    <mergeCell ref="JVK82:JVL82"/>
    <mergeCell ref="JVM82:JVN82"/>
    <mergeCell ref="JVO82:JVP82"/>
    <mergeCell ref="JVQ82:JVR82"/>
    <mergeCell ref="JUY82:JUZ82"/>
    <mergeCell ref="JVA82:JVB82"/>
    <mergeCell ref="JVC82:JVD82"/>
    <mergeCell ref="JVE82:JVF82"/>
    <mergeCell ref="JVG82:JVH82"/>
    <mergeCell ref="JUO82:JUP82"/>
    <mergeCell ref="JUQ82:JUR82"/>
    <mergeCell ref="JUS82:JUT82"/>
    <mergeCell ref="JUU82:JUV82"/>
    <mergeCell ref="JUW82:JUX82"/>
    <mergeCell ref="JUE82:JUF82"/>
    <mergeCell ref="JUG82:JUH82"/>
    <mergeCell ref="JUI82:JUJ82"/>
    <mergeCell ref="JUK82:JUL82"/>
    <mergeCell ref="JUM82:JUN82"/>
    <mergeCell ref="JTU82:JTV82"/>
    <mergeCell ref="JTW82:JTX82"/>
    <mergeCell ref="JTY82:JTZ82"/>
    <mergeCell ref="JUA82:JUB82"/>
    <mergeCell ref="JUC82:JUD82"/>
    <mergeCell ref="JTK82:JTL82"/>
    <mergeCell ref="JTM82:JTN82"/>
    <mergeCell ref="JTO82:JTP82"/>
    <mergeCell ref="JTQ82:JTR82"/>
    <mergeCell ref="JTS82:JTT82"/>
    <mergeCell ref="JTA82:JTB82"/>
    <mergeCell ref="JTC82:JTD82"/>
    <mergeCell ref="JTE82:JTF82"/>
    <mergeCell ref="JTG82:JTH82"/>
    <mergeCell ref="JTI82:JTJ82"/>
    <mergeCell ref="JSQ82:JSR82"/>
    <mergeCell ref="JSS82:JST82"/>
    <mergeCell ref="JSU82:JSV82"/>
    <mergeCell ref="JSW82:JSX82"/>
    <mergeCell ref="JSY82:JSZ82"/>
    <mergeCell ref="JSG82:JSH82"/>
    <mergeCell ref="JSI82:JSJ82"/>
    <mergeCell ref="JSK82:JSL82"/>
    <mergeCell ref="JSM82:JSN82"/>
    <mergeCell ref="JSO82:JSP82"/>
    <mergeCell ref="JRW82:JRX82"/>
    <mergeCell ref="JRY82:JRZ82"/>
    <mergeCell ref="JSA82:JSB82"/>
    <mergeCell ref="JSC82:JSD82"/>
    <mergeCell ref="JSE82:JSF82"/>
    <mergeCell ref="JRM82:JRN82"/>
    <mergeCell ref="JRO82:JRP82"/>
    <mergeCell ref="JRQ82:JRR82"/>
    <mergeCell ref="JRS82:JRT82"/>
    <mergeCell ref="JRU82:JRV82"/>
    <mergeCell ref="JRC82:JRD82"/>
    <mergeCell ref="JRE82:JRF82"/>
    <mergeCell ref="JRG82:JRH82"/>
    <mergeCell ref="JRI82:JRJ82"/>
    <mergeCell ref="JRK82:JRL82"/>
    <mergeCell ref="JQS82:JQT82"/>
    <mergeCell ref="JQU82:JQV82"/>
    <mergeCell ref="JQW82:JQX82"/>
    <mergeCell ref="JQY82:JQZ82"/>
    <mergeCell ref="JRA82:JRB82"/>
    <mergeCell ref="JQI82:JQJ82"/>
    <mergeCell ref="JQK82:JQL82"/>
    <mergeCell ref="JQM82:JQN82"/>
    <mergeCell ref="JQO82:JQP82"/>
    <mergeCell ref="JQQ82:JQR82"/>
    <mergeCell ref="JPY82:JPZ82"/>
    <mergeCell ref="JQA82:JQB82"/>
    <mergeCell ref="JQC82:JQD82"/>
    <mergeCell ref="JQE82:JQF82"/>
    <mergeCell ref="JQG82:JQH82"/>
    <mergeCell ref="JPO82:JPP82"/>
    <mergeCell ref="JPQ82:JPR82"/>
    <mergeCell ref="JPS82:JPT82"/>
    <mergeCell ref="JPU82:JPV82"/>
    <mergeCell ref="JPW82:JPX82"/>
    <mergeCell ref="JPE82:JPF82"/>
    <mergeCell ref="JPG82:JPH82"/>
    <mergeCell ref="JPI82:JPJ82"/>
    <mergeCell ref="JPK82:JPL82"/>
    <mergeCell ref="JPM82:JPN82"/>
    <mergeCell ref="JOU82:JOV82"/>
    <mergeCell ref="JOW82:JOX82"/>
    <mergeCell ref="JOY82:JOZ82"/>
    <mergeCell ref="JPA82:JPB82"/>
    <mergeCell ref="JPC82:JPD82"/>
    <mergeCell ref="JOK82:JOL82"/>
    <mergeCell ref="JOM82:JON82"/>
    <mergeCell ref="JOO82:JOP82"/>
    <mergeCell ref="JOQ82:JOR82"/>
    <mergeCell ref="JOS82:JOT82"/>
    <mergeCell ref="JOA82:JOB82"/>
    <mergeCell ref="JOC82:JOD82"/>
    <mergeCell ref="JOE82:JOF82"/>
    <mergeCell ref="JOG82:JOH82"/>
    <mergeCell ref="JOI82:JOJ82"/>
    <mergeCell ref="JNQ82:JNR82"/>
    <mergeCell ref="JNS82:JNT82"/>
    <mergeCell ref="JNU82:JNV82"/>
    <mergeCell ref="JNW82:JNX82"/>
    <mergeCell ref="JNY82:JNZ82"/>
    <mergeCell ref="JNG82:JNH82"/>
    <mergeCell ref="JNI82:JNJ82"/>
    <mergeCell ref="JNK82:JNL82"/>
    <mergeCell ref="JNM82:JNN82"/>
    <mergeCell ref="JNO82:JNP82"/>
    <mergeCell ref="JMW82:JMX82"/>
    <mergeCell ref="JMY82:JMZ82"/>
    <mergeCell ref="JNA82:JNB82"/>
    <mergeCell ref="JNC82:JND82"/>
    <mergeCell ref="JNE82:JNF82"/>
    <mergeCell ref="JMM82:JMN82"/>
    <mergeCell ref="JMO82:JMP82"/>
    <mergeCell ref="JMQ82:JMR82"/>
    <mergeCell ref="JMS82:JMT82"/>
    <mergeCell ref="JMU82:JMV82"/>
    <mergeCell ref="JMC82:JMD82"/>
    <mergeCell ref="JME82:JMF82"/>
    <mergeCell ref="JMG82:JMH82"/>
    <mergeCell ref="JMI82:JMJ82"/>
    <mergeCell ref="JMK82:JML82"/>
    <mergeCell ref="JLS82:JLT82"/>
    <mergeCell ref="JLU82:JLV82"/>
    <mergeCell ref="JLW82:JLX82"/>
    <mergeCell ref="JLY82:JLZ82"/>
    <mergeCell ref="JMA82:JMB82"/>
    <mergeCell ref="JLI82:JLJ82"/>
    <mergeCell ref="JLK82:JLL82"/>
    <mergeCell ref="JLM82:JLN82"/>
    <mergeCell ref="JLO82:JLP82"/>
    <mergeCell ref="JLQ82:JLR82"/>
    <mergeCell ref="JKY82:JKZ82"/>
    <mergeCell ref="JLA82:JLB82"/>
    <mergeCell ref="JLC82:JLD82"/>
    <mergeCell ref="JLE82:JLF82"/>
    <mergeCell ref="JLG82:JLH82"/>
    <mergeCell ref="JKO82:JKP82"/>
    <mergeCell ref="JKQ82:JKR82"/>
    <mergeCell ref="JKS82:JKT82"/>
    <mergeCell ref="JKU82:JKV82"/>
    <mergeCell ref="JKW82:JKX82"/>
    <mergeCell ref="JKE82:JKF82"/>
    <mergeCell ref="JKG82:JKH82"/>
    <mergeCell ref="JKI82:JKJ82"/>
    <mergeCell ref="JKK82:JKL82"/>
    <mergeCell ref="JKM82:JKN82"/>
    <mergeCell ref="JJU82:JJV82"/>
    <mergeCell ref="JJW82:JJX82"/>
    <mergeCell ref="JJY82:JJZ82"/>
    <mergeCell ref="JKA82:JKB82"/>
    <mergeCell ref="JKC82:JKD82"/>
    <mergeCell ref="JJK82:JJL82"/>
    <mergeCell ref="JJM82:JJN82"/>
    <mergeCell ref="JJO82:JJP82"/>
    <mergeCell ref="JJQ82:JJR82"/>
    <mergeCell ref="JJS82:JJT82"/>
    <mergeCell ref="JJA82:JJB82"/>
    <mergeCell ref="JJC82:JJD82"/>
    <mergeCell ref="JJE82:JJF82"/>
    <mergeCell ref="JJG82:JJH82"/>
    <mergeCell ref="JJI82:JJJ82"/>
    <mergeCell ref="JIQ82:JIR82"/>
    <mergeCell ref="JIS82:JIT82"/>
    <mergeCell ref="JIU82:JIV82"/>
    <mergeCell ref="JIW82:JIX82"/>
    <mergeCell ref="JIY82:JIZ82"/>
    <mergeCell ref="JIG82:JIH82"/>
    <mergeCell ref="JII82:JIJ82"/>
    <mergeCell ref="JIK82:JIL82"/>
    <mergeCell ref="JIM82:JIN82"/>
    <mergeCell ref="JIO82:JIP82"/>
    <mergeCell ref="JHW82:JHX82"/>
    <mergeCell ref="JHY82:JHZ82"/>
    <mergeCell ref="JIA82:JIB82"/>
    <mergeCell ref="JIC82:JID82"/>
    <mergeCell ref="JIE82:JIF82"/>
    <mergeCell ref="JHM82:JHN82"/>
    <mergeCell ref="JHO82:JHP82"/>
    <mergeCell ref="JHQ82:JHR82"/>
    <mergeCell ref="JHS82:JHT82"/>
    <mergeCell ref="JHU82:JHV82"/>
    <mergeCell ref="JHC82:JHD82"/>
    <mergeCell ref="JHE82:JHF82"/>
    <mergeCell ref="JHG82:JHH82"/>
    <mergeCell ref="JHI82:JHJ82"/>
    <mergeCell ref="JHK82:JHL82"/>
    <mergeCell ref="JGS82:JGT82"/>
    <mergeCell ref="JGU82:JGV82"/>
    <mergeCell ref="JGW82:JGX82"/>
    <mergeCell ref="JGY82:JGZ82"/>
    <mergeCell ref="JHA82:JHB82"/>
    <mergeCell ref="JGI82:JGJ82"/>
    <mergeCell ref="JGK82:JGL82"/>
    <mergeCell ref="JGM82:JGN82"/>
    <mergeCell ref="JGO82:JGP82"/>
    <mergeCell ref="JGQ82:JGR82"/>
    <mergeCell ref="JFY82:JFZ82"/>
    <mergeCell ref="JGA82:JGB82"/>
    <mergeCell ref="JGC82:JGD82"/>
    <mergeCell ref="JGE82:JGF82"/>
    <mergeCell ref="JGG82:JGH82"/>
    <mergeCell ref="JFO82:JFP82"/>
    <mergeCell ref="JFQ82:JFR82"/>
    <mergeCell ref="JFS82:JFT82"/>
    <mergeCell ref="JFU82:JFV82"/>
    <mergeCell ref="JFW82:JFX82"/>
    <mergeCell ref="JFE82:JFF82"/>
    <mergeCell ref="JFG82:JFH82"/>
    <mergeCell ref="JFI82:JFJ82"/>
    <mergeCell ref="JFK82:JFL82"/>
    <mergeCell ref="JFM82:JFN82"/>
    <mergeCell ref="JEU82:JEV82"/>
    <mergeCell ref="JEW82:JEX82"/>
    <mergeCell ref="JEY82:JEZ82"/>
    <mergeCell ref="JFA82:JFB82"/>
    <mergeCell ref="JFC82:JFD82"/>
    <mergeCell ref="JEK82:JEL82"/>
    <mergeCell ref="JEM82:JEN82"/>
    <mergeCell ref="JEO82:JEP82"/>
    <mergeCell ref="JEQ82:JER82"/>
    <mergeCell ref="JES82:JET82"/>
    <mergeCell ref="JEA82:JEB82"/>
    <mergeCell ref="JEC82:JED82"/>
    <mergeCell ref="JEE82:JEF82"/>
    <mergeCell ref="JEG82:JEH82"/>
    <mergeCell ref="JEI82:JEJ82"/>
    <mergeCell ref="JDQ82:JDR82"/>
    <mergeCell ref="JDS82:JDT82"/>
    <mergeCell ref="JDU82:JDV82"/>
    <mergeCell ref="JDW82:JDX82"/>
    <mergeCell ref="JDY82:JDZ82"/>
    <mergeCell ref="JDG82:JDH82"/>
    <mergeCell ref="JDI82:JDJ82"/>
    <mergeCell ref="JDK82:JDL82"/>
    <mergeCell ref="JDM82:JDN82"/>
    <mergeCell ref="JDO82:JDP82"/>
    <mergeCell ref="JCW82:JCX82"/>
    <mergeCell ref="JCY82:JCZ82"/>
    <mergeCell ref="JDA82:JDB82"/>
    <mergeCell ref="JDC82:JDD82"/>
    <mergeCell ref="JDE82:JDF82"/>
    <mergeCell ref="JCM82:JCN82"/>
    <mergeCell ref="JCO82:JCP82"/>
    <mergeCell ref="JCQ82:JCR82"/>
    <mergeCell ref="JCS82:JCT82"/>
    <mergeCell ref="JCU82:JCV82"/>
    <mergeCell ref="JCC82:JCD82"/>
    <mergeCell ref="JCE82:JCF82"/>
    <mergeCell ref="JCG82:JCH82"/>
    <mergeCell ref="JCI82:JCJ82"/>
    <mergeCell ref="JCK82:JCL82"/>
    <mergeCell ref="JBS82:JBT82"/>
    <mergeCell ref="JBU82:JBV82"/>
    <mergeCell ref="JBW82:JBX82"/>
    <mergeCell ref="JBY82:JBZ82"/>
    <mergeCell ref="JCA82:JCB82"/>
    <mergeCell ref="JBI82:JBJ82"/>
    <mergeCell ref="JBK82:JBL82"/>
    <mergeCell ref="JBM82:JBN82"/>
    <mergeCell ref="JBO82:JBP82"/>
    <mergeCell ref="JBQ82:JBR82"/>
    <mergeCell ref="JAY82:JAZ82"/>
    <mergeCell ref="JBA82:JBB82"/>
    <mergeCell ref="JBC82:JBD82"/>
    <mergeCell ref="JBE82:JBF82"/>
    <mergeCell ref="JBG82:JBH82"/>
    <mergeCell ref="JAO82:JAP82"/>
    <mergeCell ref="JAQ82:JAR82"/>
    <mergeCell ref="JAS82:JAT82"/>
    <mergeCell ref="JAU82:JAV82"/>
    <mergeCell ref="JAW82:JAX82"/>
    <mergeCell ref="JAE82:JAF82"/>
    <mergeCell ref="JAG82:JAH82"/>
    <mergeCell ref="JAI82:JAJ82"/>
    <mergeCell ref="JAK82:JAL82"/>
    <mergeCell ref="JAM82:JAN82"/>
    <mergeCell ref="IZU82:IZV82"/>
    <mergeCell ref="IZW82:IZX82"/>
    <mergeCell ref="IZY82:IZZ82"/>
    <mergeCell ref="JAA82:JAB82"/>
    <mergeCell ref="JAC82:JAD82"/>
    <mergeCell ref="IZK82:IZL82"/>
    <mergeCell ref="IZM82:IZN82"/>
    <mergeCell ref="IZO82:IZP82"/>
    <mergeCell ref="IZQ82:IZR82"/>
    <mergeCell ref="IZS82:IZT82"/>
    <mergeCell ref="IZA82:IZB82"/>
    <mergeCell ref="IZC82:IZD82"/>
    <mergeCell ref="IZE82:IZF82"/>
    <mergeCell ref="IZG82:IZH82"/>
    <mergeCell ref="IZI82:IZJ82"/>
    <mergeCell ref="IYQ82:IYR82"/>
    <mergeCell ref="IYS82:IYT82"/>
    <mergeCell ref="IYU82:IYV82"/>
    <mergeCell ref="IYW82:IYX82"/>
    <mergeCell ref="IYY82:IYZ82"/>
    <mergeCell ref="IYG82:IYH82"/>
    <mergeCell ref="IYI82:IYJ82"/>
    <mergeCell ref="IYK82:IYL82"/>
    <mergeCell ref="IYM82:IYN82"/>
    <mergeCell ref="IYO82:IYP82"/>
    <mergeCell ref="IXW82:IXX82"/>
    <mergeCell ref="IXY82:IXZ82"/>
    <mergeCell ref="IYA82:IYB82"/>
    <mergeCell ref="IYC82:IYD82"/>
    <mergeCell ref="IYE82:IYF82"/>
    <mergeCell ref="IXM82:IXN82"/>
    <mergeCell ref="IXO82:IXP82"/>
    <mergeCell ref="IXQ82:IXR82"/>
    <mergeCell ref="IXS82:IXT82"/>
    <mergeCell ref="IXU82:IXV82"/>
    <mergeCell ref="IXC82:IXD82"/>
    <mergeCell ref="IXE82:IXF82"/>
    <mergeCell ref="IXG82:IXH82"/>
    <mergeCell ref="IXI82:IXJ82"/>
    <mergeCell ref="IXK82:IXL82"/>
    <mergeCell ref="IWS82:IWT82"/>
    <mergeCell ref="IWU82:IWV82"/>
    <mergeCell ref="IWW82:IWX82"/>
    <mergeCell ref="IWY82:IWZ82"/>
    <mergeCell ref="IXA82:IXB82"/>
    <mergeCell ref="IWI82:IWJ82"/>
    <mergeCell ref="IWK82:IWL82"/>
    <mergeCell ref="IWM82:IWN82"/>
    <mergeCell ref="IWO82:IWP82"/>
    <mergeCell ref="IWQ82:IWR82"/>
    <mergeCell ref="IVY82:IVZ82"/>
    <mergeCell ref="IWA82:IWB82"/>
    <mergeCell ref="IWC82:IWD82"/>
    <mergeCell ref="IWE82:IWF82"/>
    <mergeCell ref="IWG82:IWH82"/>
    <mergeCell ref="IVO82:IVP82"/>
    <mergeCell ref="IVQ82:IVR82"/>
    <mergeCell ref="IVS82:IVT82"/>
    <mergeCell ref="IVU82:IVV82"/>
    <mergeCell ref="IVW82:IVX82"/>
    <mergeCell ref="IVE82:IVF82"/>
    <mergeCell ref="IVG82:IVH82"/>
    <mergeCell ref="IVI82:IVJ82"/>
    <mergeCell ref="IVK82:IVL82"/>
    <mergeCell ref="IVM82:IVN82"/>
    <mergeCell ref="IUU82:IUV82"/>
    <mergeCell ref="IUW82:IUX82"/>
    <mergeCell ref="IUY82:IUZ82"/>
    <mergeCell ref="IVA82:IVB82"/>
    <mergeCell ref="IVC82:IVD82"/>
    <mergeCell ref="IUK82:IUL82"/>
    <mergeCell ref="IUM82:IUN82"/>
    <mergeCell ref="IUO82:IUP82"/>
    <mergeCell ref="IUQ82:IUR82"/>
    <mergeCell ref="IUS82:IUT82"/>
    <mergeCell ref="IUA82:IUB82"/>
    <mergeCell ref="IUC82:IUD82"/>
    <mergeCell ref="IUE82:IUF82"/>
    <mergeCell ref="IUG82:IUH82"/>
    <mergeCell ref="IUI82:IUJ82"/>
    <mergeCell ref="ITQ82:ITR82"/>
    <mergeCell ref="ITS82:ITT82"/>
    <mergeCell ref="ITU82:ITV82"/>
    <mergeCell ref="ITW82:ITX82"/>
    <mergeCell ref="ITY82:ITZ82"/>
    <mergeCell ref="ITG82:ITH82"/>
    <mergeCell ref="ITI82:ITJ82"/>
    <mergeCell ref="ITK82:ITL82"/>
    <mergeCell ref="ITM82:ITN82"/>
    <mergeCell ref="ITO82:ITP82"/>
    <mergeCell ref="ISW82:ISX82"/>
    <mergeCell ref="ISY82:ISZ82"/>
    <mergeCell ref="ITA82:ITB82"/>
    <mergeCell ref="ITC82:ITD82"/>
    <mergeCell ref="ITE82:ITF82"/>
    <mergeCell ref="ISM82:ISN82"/>
    <mergeCell ref="ISO82:ISP82"/>
    <mergeCell ref="ISQ82:ISR82"/>
    <mergeCell ref="ISS82:IST82"/>
    <mergeCell ref="ISU82:ISV82"/>
    <mergeCell ref="ISC82:ISD82"/>
    <mergeCell ref="ISE82:ISF82"/>
    <mergeCell ref="ISG82:ISH82"/>
    <mergeCell ref="ISI82:ISJ82"/>
    <mergeCell ref="ISK82:ISL82"/>
    <mergeCell ref="IRS82:IRT82"/>
    <mergeCell ref="IRU82:IRV82"/>
    <mergeCell ref="IRW82:IRX82"/>
    <mergeCell ref="IRY82:IRZ82"/>
    <mergeCell ref="ISA82:ISB82"/>
    <mergeCell ref="IRI82:IRJ82"/>
    <mergeCell ref="IRK82:IRL82"/>
    <mergeCell ref="IRM82:IRN82"/>
    <mergeCell ref="IRO82:IRP82"/>
    <mergeCell ref="IRQ82:IRR82"/>
    <mergeCell ref="IQY82:IQZ82"/>
    <mergeCell ref="IRA82:IRB82"/>
    <mergeCell ref="IRC82:IRD82"/>
    <mergeCell ref="IRE82:IRF82"/>
    <mergeCell ref="IRG82:IRH82"/>
    <mergeCell ref="IQO82:IQP82"/>
    <mergeCell ref="IQQ82:IQR82"/>
    <mergeCell ref="IQS82:IQT82"/>
    <mergeCell ref="IQU82:IQV82"/>
    <mergeCell ref="IQW82:IQX82"/>
    <mergeCell ref="IQE82:IQF82"/>
    <mergeCell ref="IQG82:IQH82"/>
    <mergeCell ref="IQI82:IQJ82"/>
    <mergeCell ref="IQK82:IQL82"/>
    <mergeCell ref="IQM82:IQN82"/>
    <mergeCell ref="IPU82:IPV82"/>
    <mergeCell ref="IPW82:IPX82"/>
    <mergeCell ref="IPY82:IPZ82"/>
    <mergeCell ref="IQA82:IQB82"/>
    <mergeCell ref="IQC82:IQD82"/>
    <mergeCell ref="IPK82:IPL82"/>
    <mergeCell ref="IPM82:IPN82"/>
    <mergeCell ref="IPO82:IPP82"/>
    <mergeCell ref="IPQ82:IPR82"/>
    <mergeCell ref="IPS82:IPT82"/>
    <mergeCell ref="IPA82:IPB82"/>
    <mergeCell ref="IPC82:IPD82"/>
    <mergeCell ref="IPE82:IPF82"/>
    <mergeCell ref="IPG82:IPH82"/>
    <mergeCell ref="IPI82:IPJ82"/>
    <mergeCell ref="IOQ82:IOR82"/>
    <mergeCell ref="IOS82:IOT82"/>
    <mergeCell ref="IOU82:IOV82"/>
    <mergeCell ref="IOW82:IOX82"/>
    <mergeCell ref="IOY82:IOZ82"/>
    <mergeCell ref="IOG82:IOH82"/>
    <mergeCell ref="IOI82:IOJ82"/>
    <mergeCell ref="IOK82:IOL82"/>
    <mergeCell ref="IOM82:ION82"/>
    <mergeCell ref="IOO82:IOP82"/>
    <mergeCell ref="INW82:INX82"/>
    <mergeCell ref="INY82:INZ82"/>
    <mergeCell ref="IOA82:IOB82"/>
    <mergeCell ref="IOC82:IOD82"/>
    <mergeCell ref="IOE82:IOF82"/>
    <mergeCell ref="INM82:INN82"/>
    <mergeCell ref="INO82:INP82"/>
    <mergeCell ref="INQ82:INR82"/>
    <mergeCell ref="INS82:INT82"/>
    <mergeCell ref="INU82:INV82"/>
    <mergeCell ref="INC82:IND82"/>
    <mergeCell ref="INE82:INF82"/>
    <mergeCell ref="ING82:INH82"/>
    <mergeCell ref="INI82:INJ82"/>
    <mergeCell ref="INK82:INL82"/>
    <mergeCell ref="IMS82:IMT82"/>
    <mergeCell ref="IMU82:IMV82"/>
    <mergeCell ref="IMW82:IMX82"/>
    <mergeCell ref="IMY82:IMZ82"/>
    <mergeCell ref="INA82:INB82"/>
    <mergeCell ref="IMI82:IMJ82"/>
    <mergeCell ref="IMK82:IML82"/>
    <mergeCell ref="IMM82:IMN82"/>
    <mergeCell ref="IMO82:IMP82"/>
    <mergeCell ref="IMQ82:IMR82"/>
    <mergeCell ref="ILY82:ILZ82"/>
    <mergeCell ref="IMA82:IMB82"/>
    <mergeCell ref="IMC82:IMD82"/>
    <mergeCell ref="IME82:IMF82"/>
    <mergeCell ref="IMG82:IMH82"/>
    <mergeCell ref="ILO82:ILP82"/>
    <mergeCell ref="ILQ82:ILR82"/>
    <mergeCell ref="ILS82:ILT82"/>
    <mergeCell ref="ILU82:ILV82"/>
    <mergeCell ref="ILW82:ILX82"/>
    <mergeCell ref="ILE82:ILF82"/>
    <mergeCell ref="ILG82:ILH82"/>
    <mergeCell ref="ILI82:ILJ82"/>
    <mergeCell ref="ILK82:ILL82"/>
    <mergeCell ref="ILM82:ILN82"/>
    <mergeCell ref="IKU82:IKV82"/>
    <mergeCell ref="IKW82:IKX82"/>
    <mergeCell ref="IKY82:IKZ82"/>
    <mergeCell ref="ILA82:ILB82"/>
    <mergeCell ref="ILC82:ILD82"/>
    <mergeCell ref="IKK82:IKL82"/>
    <mergeCell ref="IKM82:IKN82"/>
    <mergeCell ref="IKO82:IKP82"/>
    <mergeCell ref="IKQ82:IKR82"/>
    <mergeCell ref="IKS82:IKT82"/>
    <mergeCell ref="IKA82:IKB82"/>
    <mergeCell ref="IKC82:IKD82"/>
    <mergeCell ref="IKE82:IKF82"/>
    <mergeCell ref="IKG82:IKH82"/>
    <mergeCell ref="IKI82:IKJ82"/>
    <mergeCell ref="IJQ82:IJR82"/>
    <mergeCell ref="IJS82:IJT82"/>
    <mergeCell ref="IJU82:IJV82"/>
    <mergeCell ref="IJW82:IJX82"/>
    <mergeCell ref="IJY82:IJZ82"/>
    <mergeCell ref="IJG82:IJH82"/>
    <mergeCell ref="IJI82:IJJ82"/>
    <mergeCell ref="IJK82:IJL82"/>
    <mergeCell ref="IJM82:IJN82"/>
    <mergeCell ref="IJO82:IJP82"/>
    <mergeCell ref="IIW82:IIX82"/>
    <mergeCell ref="IIY82:IIZ82"/>
    <mergeCell ref="IJA82:IJB82"/>
    <mergeCell ref="IJC82:IJD82"/>
    <mergeCell ref="IJE82:IJF82"/>
    <mergeCell ref="IIM82:IIN82"/>
    <mergeCell ref="IIO82:IIP82"/>
    <mergeCell ref="IIQ82:IIR82"/>
    <mergeCell ref="IIS82:IIT82"/>
    <mergeCell ref="IIU82:IIV82"/>
    <mergeCell ref="IIC82:IID82"/>
    <mergeCell ref="IIE82:IIF82"/>
    <mergeCell ref="IIG82:IIH82"/>
    <mergeCell ref="III82:IIJ82"/>
    <mergeCell ref="IIK82:IIL82"/>
    <mergeCell ref="IHS82:IHT82"/>
    <mergeCell ref="IHU82:IHV82"/>
    <mergeCell ref="IHW82:IHX82"/>
    <mergeCell ref="IHY82:IHZ82"/>
    <mergeCell ref="IIA82:IIB82"/>
    <mergeCell ref="IHI82:IHJ82"/>
    <mergeCell ref="IHK82:IHL82"/>
    <mergeCell ref="IHM82:IHN82"/>
    <mergeCell ref="IHO82:IHP82"/>
    <mergeCell ref="IHQ82:IHR82"/>
    <mergeCell ref="IGY82:IGZ82"/>
    <mergeCell ref="IHA82:IHB82"/>
    <mergeCell ref="IHC82:IHD82"/>
    <mergeCell ref="IHE82:IHF82"/>
    <mergeCell ref="IHG82:IHH82"/>
    <mergeCell ref="IGO82:IGP82"/>
    <mergeCell ref="IGQ82:IGR82"/>
    <mergeCell ref="IGS82:IGT82"/>
    <mergeCell ref="IGU82:IGV82"/>
    <mergeCell ref="IGW82:IGX82"/>
    <mergeCell ref="IGE82:IGF82"/>
    <mergeCell ref="IGG82:IGH82"/>
    <mergeCell ref="IGI82:IGJ82"/>
    <mergeCell ref="IGK82:IGL82"/>
    <mergeCell ref="IGM82:IGN82"/>
    <mergeCell ref="IFU82:IFV82"/>
    <mergeCell ref="IFW82:IFX82"/>
    <mergeCell ref="IFY82:IFZ82"/>
    <mergeCell ref="IGA82:IGB82"/>
    <mergeCell ref="IGC82:IGD82"/>
    <mergeCell ref="IFK82:IFL82"/>
    <mergeCell ref="IFM82:IFN82"/>
    <mergeCell ref="IFO82:IFP82"/>
    <mergeCell ref="IFQ82:IFR82"/>
    <mergeCell ref="IFS82:IFT82"/>
    <mergeCell ref="IFA82:IFB82"/>
    <mergeCell ref="IFC82:IFD82"/>
    <mergeCell ref="IFE82:IFF82"/>
    <mergeCell ref="IFG82:IFH82"/>
    <mergeCell ref="IFI82:IFJ82"/>
    <mergeCell ref="IEQ82:IER82"/>
    <mergeCell ref="IES82:IET82"/>
    <mergeCell ref="IEU82:IEV82"/>
    <mergeCell ref="IEW82:IEX82"/>
    <mergeCell ref="IEY82:IEZ82"/>
    <mergeCell ref="IEG82:IEH82"/>
    <mergeCell ref="IEI82:IEJ82"/>
    <mergeCell ref="IEK82:IEL82"/>
    <mergeCell ref="IEM82:IEN82"/>
    <mergeCell ref="IEO82:IEP82"/>
    <mergeCell ref="IDW82:IDX82"/>
    <mergeCell ref="IDY82:IDZ82"/>
    <mergeCell ref="IEA82:IEB82"/>
    <mergeCell ref="IEC82:IED82"/>
    <mergeCell ref="IEE82:IEF82"/>
    <mergeCell ref="IDM82:IDN82"/>
    <mergeCell ref="IDO82:IDP82"/>
    <mergeCell ref="IDQ82:IDR82"/>
    <mergeCell ref="IDS82:IDT82"/>
    <mergeCell ref="IDU82:IDV82"/>
    <mergeCell ref="IDC82:IDD82"/>
    <mergeCell ref="IDE82:IDF82"/>
    <mergeCell ref="IDG82:IDH82"/>
    <mergeCell ref="IDI82:IDJ82"/>
    <mergeCell ref="IDK82:IDL82"/>
    <mergeCell ref="ICS82:ICT82"/>
    <mergeCell ref="ICU82:ICV82"/>
    <mergeCell ref="ICW82:ICX82"/>
    <mergeCell ref="ICY82:ICZ82"/>
    <mergeCell ref="IDA82:IDB82"/>
    <mergeCell ref="ICI82:ICJ82"/>
    <mergeCell ref="ICK82:ICL82"/>
    <mergeCell ref="ICM82:ICN82"/>
    <mergeCell ref="ICO82:ICP82"/>
    <mergeCell ref="ICQ82:ICR82"/>
    <mergeCell ref="IBY82:IBZ82"/>
    <mergeCell ref="ICA82:ICB82"/>
    <mergeCell ref="ICC82:ICD82"/>
    <mergeCell ref="ICE82:ICF82"/>
    <mergeCell ref="ICG82:ICH82"/>
    <mergeCell ref="IBO82:IBP82"/>
    <mergeCell ref="IBQ82:IBR82"/>
    <mergeCell ref="IBS82:IBT82"/>
    <mergeCell ref="IBU82:IBV82"/>
    <mergeCell ref="IBW82:IBX82"/>
    <mergeCell ref="IBE82:IBF82"/>
    <mergeCell ref="IBG82:IBH82"/>
    <mergeCell ref="IBI82:IBJ82"/>
    <mergeCell ref="IBK82:IBL82"/>
    <mergeCell ref="IBM82:IBN82"/>
    <mergeCell ref="IAU82:IAV82"/>
    <mergeCell ref="IAW82:IAX82"/>
    <mergeCell ref="IAY82:IAZ82"/>
    <mergeCell ref="IBA82:IBB82"/>
    <mergeCell ref="IBC82:IBD82"/>
    <mergeCell ref="IAK82:IAL82"/>
    <mergeCell ref="IAM82:IAN82"/>
    <mergeCell ref="IAO82:IAP82"/>
    <mergeCell ref="IAQ82:IAR82"/>
    <mergeCell ref="IAS82:IAT82"/>
    <mergeCell ref="IAA82:IAB82"/>
    <mergeCell ref="IAC82:IAD82"/>
    <mergeCell ref="IAE82:IAF82"/>
    <mergeCell ref="IAG82:IAH82"/>
    <mergeCell ref="IAI82:IAJ82"/>
    <mergeCell ref="HZQ82:HZR82"/>
    <mergeCell ref="HZS82:HZT82"/>
    <mergeCell ref="HZU82:HZV82"/>
    <mergeCell ref="HZW82:HZX82"/>
    <mergeCell ref="HZY82:HZZ82"/>
    <mergeCell ref="HZG82:HZH82"/>
    <mergeCell ref="HZI82:HZJ82"/>
    <mergeCell ref="HZK82:HZL82"/>
    <mergeCell ref="HZM82:HZN82"/>
    <mergeCell ref="HZO82:HZP82"/>
    <mergeCell ref="HYW82:HYX82"/>
    <mergeCell ref="HYY82:HYZ82"/>
    <mergeCell ref="HZA82:HZB82"/>
    <mergeCell ref="HZC82:HZD82"/>
    <mergeCell ref="HZE82:HZF82"/>
    <mergeCell ref="HYM82:HYN82"/>
    <mergeCell ref="HYO82:HYP82"/>
    <mergeCell ref="HYQ82:HYR82"/>
    <mergeCell ref="HYS82:HYT82"/>
    <mergeCell ref="HYU82:HYV82"/>
    <mergeCell ref="HYC82:HYD82"/>
    <mergeCell ref="HYE82:HYF82"/>
    <mergeCell ref="HYG82:HYH82"/>
    <mergeCell ref="HYI82:HYJ82"/>
    <mergeCell ref="HYK82:HYL82"/>
    <mergeCell ref="HXS82:HXT82"/>
    <mergeCell ref="HXU82:HXV82"/>
    <mergeCell ref="HXW82:HXX82"/>
    <mergeCell ref="HXY82:HXZ82"/>
    <mergeCell ref="HYA82:HYB82"/>
    <mergeCell ref="HXI82:HXJ82"/>
    <mergeCell ref="HXK82:HXL82"/>
    <mergeCell ref="HXM82:HXN82"/>
    <mergeCell ref="HXO82:HXP82"/>
    <mergeCell ref="HXQ82:HXR82"/>
    <mergeCell ref="HWY82:HWZ82"/>
    <mergeCell ref="HXA82:HXB82"/>
    <mergeCell ref="HXC82:HXD82"/>
    <mergeCell ref="HXE82:HXF82"/>
    <mergeCell ref="HXG82:HXH82"/>
    <mergeCell ref="HWO82:HWP82"/>
    <mergeCell ref="HWQ82:HWR82"/>
    <mergeCell ref="HWS82:HWT82"/>
    <mergeCell ref="HWU82:HWV82"/>
    <mergeCell ref="HWW82:HWX82"/>
    <mergeCell ref="HWE82:HWF82"/>
    <mergeCell ref="HWG82:HWH82"/>
    <mergeCell ref="HWI82:HWJ82"/>
    <mergeCell ref="HWK82:HWL82"/>
    <mergeCell ref="HWM82:HWN82"/>
    <mergeCell ref="HVU82:HVV82"/>
    <mergeCell ref="HVW82:HVX82"/>
    <mergeCell ref="HVY82:HVZ82"/>
    <mergeCell ref="HWA82:HWB82"/>
    <mergeCell ref="HWC82:HWD82"/>
    <mergeCell ref="HVK82:HVL82"/>
    <mergeCell ref="HVM82:HVN82"/>
    <mergeCell ref="HVO82:HVP82"/>
    <mergeCell ref="HVQ82:HVR82"/>
    <mergeCell ref="HVS82:HVT82"/>
    <mergeCell ref="HVA82:HVB82"/>
    <mergeCell ref="HVC82:HVD82"/>
    <mergeCell ref="HVE82:HVF82"/>
    <mergeCell ref="HVG82:HVH82"/>
    <mergeCell ref="HVI82:HVJ82"/>
    <mergeCell ref="HUQ82:HUR82"/>
    <mergeCell ref="HUS82:HUT82"/>
    <mergeCell ref="HUU82:HUV82"/>
    <mergeCell ref="HUW82:HUX82"/>
    <mergeCell ref="HUY82:HUZ82"/>
    <mergeCell ref="HUG82:HUH82"/>
    <mergeCell ref="HUI82:HUJ82"/>
    <mergeCell ref="HUK82:HUL82"/>
    <mergeCell ref="HUM82:HUN82"/>
    <mergeCell ref="HUO82:HUP82"/>
    <mergeCell ref="HTW82:HTX82"/>
    <mergeCell ref="HTY82:HTZ82"/>
    <mergeCell ref="HUA82:HUB82"/>
    <mergeCell ref="HUC82:HUD82"/>
    <mergeCell ref="HUE82:HUF82"/>
    <mergeCell ref="HTM82:HTN82"/>
    <mergeCell ref="HTO82:HTP82"/>
    <mergeCell ref="HTQ82:HTR82"/>
    <mergeCell ref="HTS82:HTT82"/>
    <mergeCell ref="HTU82:HTV82"/>
    <mergeCell ref="HTC82:HTD82"/>
    <mergeCell ref="HTE82:HTF82"/>
    <mergeCell ref="HTG82:HTH82"/>
    <mergeCell ref="HTI82:HTJ82"/>
    <mergeCell ref="HTK82:HTL82"/>
    <mergeCell ref="HSS82:HST82"/>
    <mergeCell ref="HSU82:HSV82"/>
    <mergeCell ref="HSW82:HSX82"/>
    <mergeCell ref="HSY82:HSZ82"/>
    <mergeCell ref="HTA82:HTB82"/>
    <mergeCell ref="HSI82:HSJ82"/>
    <mergeCell ref="HSK82:HSL82"/>
    <mergeCell ref="HSM82:HSN82"/>
    <mergeCell ref="HSO82:HSP82"/>
    <mergeCell ref="HSQ82:HSR82"/>
    <mergeCell ref="HRY82:HRZ82"/>
    <mergeCell ref="HSA82:HSB82"/>
    <mergeCell ref="HSC82:HSD82"/>
    <mergeCell ref="HSE82:HSF82"/>
    <mergeCell ref="HSG82:HSH82"/>
    <mergeCell ref="HRO82:HRP82"/>
    <mergeCell ref="HRQ82:HRR82"/>
    <mergeCell ref="HRS82:HRT82"/>
    <mergeCell ref="HRU82:HRV82"/>
    <mergeCell ref="HRW82:HRX82"/>
    <mergeCell ref="HRE82:HRF82"/>
    <mergeCell ref="HRG82:HRH82"/>
    <mergeCell ref="HRI82:HRJ82"/>
    <mergeCell ref="HRK82:HRL82"/>
    <mergeCell ref="HRM82:HRN82"/>
    <mergeCell ref="HQU82:HQV82"/>
    <mergeCell ref="HQW82:HQX82"/>
    <mergeCell ref="HQY82:HQZ82"/>
    <mergeCell ref="HRA82:HRB82"/>
    <mergeCell ref="HRC82:HRD82"/>
    <mergeCell ref="HQK82:HQL82"/>
    <mergeCell ref="HQM82:HQN82"/>
    <mergeCell ref="HQO82:HQP82"/>
    <mergeCell ref="HQQ82:HQR82"/>
    <mergeCell ref="HQS82:HQT82"/>
    <mergeCell ref="HQA82:HQB82"/>
    <mergeCell ref="HQC82:HQD82"/>
    <mergeCell ref="HQE82:HQF82"/>
    <mergeCell ref="HQG82:HQH82"/>
    <mergeCell ref="HQI82:HQJ82"/>
    <mergeCell ref="HPQ82:HPR82"/>
    <mergeCell ref="HPS82:HPT82"/>
    <mergeCell ref="HPU82:HPV82"/>
    <mergeCell ref="HPW82:HPX82"/>
    <mergeCell ref="HPY82:HPZ82"/>
    <mergeCell ref="HPG82:HPH82"/>
    <mergeCell ref="HPI82:HPJ82"/>
    <mergeCell ref="HPK82:HPL82"/>
    <mergeCell ref="HPM82:HPN82"/>
    <mergeCell ref="HPO82:HPP82"/>
    <mergeCell ref="HOW82:HOX82"/>
    <mergeCell ref="HOY82:HOZ82"/>
    <mergeCell ref="HPA82:HPB82"/>
    <mergeCell ref="HPC82:HPD82"/>
    <mergeCell ref="HPE82:HPF82"/>
    <mergeCell ref="HOM82:HON82"/>
    <mergeCell ref="HOO82:HOP82"/>
    <mergeCell ref="HOQ82:HOR82"/>
    <mergeCell ref="HOS82:HOT82"/>
    <mergeCell ref="HOU82:HOV82"/>
    <mergeCell ref="HOC82:HOD82"/>
    <mergeCell ref="HOE82:HOF82"/>
    <mergeCell ref="HOG82:HOH82"/>
    <mergeCell ref="HOI82:HOJ82"/>
    <mergeCell ref="HOK82:HOL82"/>
    <mergeCell ref="HNS82:HNT82"/>
    <mergeCell ref="HNU82:HNV82"/>
    <mergeCell ref="HNW82:HNX82"/>
    <mergeCell ref="HNY82:HNZ82"/>
    <mergeCell ref="HOA82:HOB82"/>
    <mergeCell ref="HNI82:HNJ82"/>
    <mergeCell ref="HNK82:HNL82"/>
    <mergeCell ref="HNM82:HNN82"/>
    <mergeCell ref="HNO82:HNP82"/>
    <mergeCell ref="HNQ82:HNR82"/>
    <mergeCell ref="HMY82:HMZ82"/>
    <mergeCell ref="HNA82:HNB82"/>
    <mergeCell ref="HNC82:HND82"/>
    <mergeCell ref="HNE82:HNF82"/>
    <mergeCell ref="HNG82:HNH82"/>
    <mergeCell ref="HMO82:HMP82"/>
    <mergeCell ref="HMQ82:HMR82"/>
    <mergeCell ref="HMS82:HMT82"/>
    <mergeCell ref="HMU82:HMV82"/>
    <mergeCell ref="HMW82:HMX82"/>
    <mergeCell ref="HME82:HMF82"/>
    <mergeCell ref="HMG82:HMH82"/>
    <mergeCell ref="HMI82:HMJ82"/>
    <mergeCell ref="HMK82:HML82"/>
    <mergeCell ref="HMM82:HMN82"/>
    <mergeCell ref="HLU82:HLV82"/>
    <mergeCell ref="HLW82:HLX82"/>
    <mergeCell ref="HLY82:HLZ82"/>
    <mergeCell ref="HMA82:HMB82"/>
    <mergeCell ref="HMC82:HMD82"/>
    <mergeCell ref="HLK82:HLL82"/>
    <mergeCell ref="HLM82:HLN82"/>
    <mergeCell ref="HLO82:HLP82"/>
    <mergeCell ref="HLQ82:HLR82"/>
    <mergeCell ref="HLS82:HLT82"/>
    <mergeCell ref="HLA82:HLB82"/>
    <mergeCell ref="HLC82:HLD82"/>
    <mergeCell ref="HLE82:HLF82"/>
    <mergeCell ref="HLG82:HLH82"/>
    <mergeCell ref="HLI82:HLJ82"/>
    <mergeCell ref="HKQ82:HKR82"/>
    <mergeCell ref="HKS82:HKT82"/>
    <mergeCell ref="HKU82:HKV82"/>
    <mergeCell ref="HKW82:HKX82"/>
    <mergeCell ref="HKY82:HKZ82"/>
    <mergeCell ref="HKG82:HKH82"/>
    <mergeCell ref="HKI82:HKJ82"/>
    <mergeCell ref="HKK82:HKL82"/>
    <mergeCell ref="HKM82:HKN82"/>
    <mergeCell ref="HKO82:HKP82"/>
    <mergeCell ref="HJW82:HJX82"/>
    <mergeCell ref="HJY82:HJZ82"/>
    <mergeCell ref="HKA82:HKB82"/>
    <mergeCell ref="HKC82:HKD82"/>
    <mergeCell ref="HKE82:HKF82"/>
    <mergeCell ref="HJM82:HJN82"/>
    <mergeCell ref="HJO82:HJP82"/>
    <mergeCell ref="HJQ82:HJR82"/>
    <mergeCell ref="HJS82:HJT82"/>
    <mergeCell ref="HJU82:HJV82"/>
    <mergeCell ref="HJC82:HJD82"/>
    <mergeCell ref="HJE82:HJF82"/>
    <mergeCell ref="HJG82:HJH82"/>
    <mergeCell ref="HJI82:HJJ82"/>
    <mergeCell ref="HJK82:HJL82"/>
    <mergeCell ref="HIS82:HIT82"/>
    <mergeCell ref="HIU82:HIV82"/>
    <mergeCell ref="HIW82:HIX82"/>
    <mergeCell ref="HIY82:HIZ82"/>
    <mergeCell ref="HJA82:HJB82"/>
    <mergeCell ref="HII82:HIJ82"/>
    <mergeCell ref="HIK82:HIL82"/>
    <mergeCell ref="HIM82:HIN82"/>
    <mergeCell ref="HIO82:HIP82"/>
    <mergeCell ref="HIQ82:HIR82"/>
    <mergeCell ref="HHY82:HHZ82"/>
    <mergeCell ref="HIA82:HIB82"/>
    <mergeCell ref="HIC82:HID82"/>
    <mergeCell ref="HIE82:HIF82"/>
    <mergeCell ref="HIG82:HIH82"/>
    <mergeCell ref="HHO82:HHP82"/>
    <mergeCell ref="HHQ82:HHR82"/>
    <mergeCell ref="HHS82:HHT82"/>
    <mergeCell ref="HHU82:HHV82"/>
    <mergeCell ref="HHW82:HHX82"/>
    <mergeCell ref="HHE82:HHF82"/>
    <mergeCell ref="HHG82:HHH82"/>
    <mergeCell ref="HHI82:HHJ82"/>
    <mergeCell ref="HHK82:HHL82"/>
    <mergeCell ref="HHM82:HHN82"/>
    <mergeCell ref="HGU82:HGV82"/>
    <mergeCell ref="HGW82:HGX82"/>
    <mergeCell ref="HGY82:HGZ82"/>
    <mergeCell ref="HHA82:HHB82"/>
    <mergeCell ref="HHC82:HHD82"/>
    <mergeCell ref="HGK82:HGL82"/>
    <mergeCell ref="HGM82:HGN82"/>
    <mergeCell ref="HGO82:HGP82"/>
    <mergeCell ref="HGQ82:HGR82"/>
    <mergeCell ref="HGS82:HGT82"/>
    <mergeCell ref="HGA82:HGB82"/>
    <mergeCell ref="HGC82:HGD82"/>
    <mergeCell ref="HGE82:HGF82"/>
    <mergeCell ref="HGG82:HGH82"/>
    <mergeCell ref="HGI82:HGJ82"/>
    <mergeCell ref="HFQ82:HFR82"/>
    <mergeCell ref="HFS82:HFT82"/>
    <mergeCell ref="HFU82:HFV82"/>
    <mergeCell ref="HFW82:HFX82"/>
    <mergeCell ref="HFY82:HFZ82"/>
    <mergeCell ref="HFG82:HFH82"/>
    <mergeCell ref="HFI82:HFJ82"/>
    <mergeCell ref="HFK82:HFL82"/>
    <mergeCell ref="HFM82:HFN82"/>
    <mergeCell ref="HFO82:HFP82"/>
    <mergeCell ref="HEW82:HEX82"/>
    <mergeCell ref="HEY82:HEZ82"/>
    <mergeCell ref="HFA82:HFB82"/>
    <mergeCell ref="HFC82:HFD82"/>
    <mergeCell ref="HFE82:HFF82"/>
    <mergeCell ref="HEM82:HEN82"/>
    <mergeCell ref="HEO82:HEP82"/>
    <mergeCell ref="HEQ82:HER82"/>
    <mergeCell ref="HES82:HET82"/>
    <mergeCell ref="HEU82:HEV82"/>
    <mergeCell ref="HEC82:HED82"/>
    <mergeCell ref="HEE82:HEF82"/>
    <mergeCell ref="HEG82:HEH82"/>
    <mergeCell ref="HEI82:HEJ82"/>
    <mergeCell ref="HEK82:HEL82"/>
    <mergeCell ref="HDS82:HDT82"/>
    <mergeCell ref="HDU82:HDV82"/>
    <mergeCell ref="HDW82:HDX82"/>
    <mergeCell ref="HDY82:HDZ82"/>
    <mergeCell ref="HEA82:HEB82"/>
    <mergeCell ref="HDI82:HDJ82"/>
    <mergeCell ref="HDK82:HDL82"/>
    <mergeCell ref="HDM82:HDN82"/>
    <mergeCell ref="HDO82:HDP82"/>
    <mergeCell ref="HDQ82:HDR82"/>
    <mergeCell ref="HCY82:HCZ82"/>
    <mergeCell ref="HDA82:HDB82"/>
    <mergeCell ref="HDC82:HDD82"/>
    <mergeCell ref="HDE82:HDF82"/>
    <mergeCell ref="HDG82:HDH82"/>
    <mergeCell ref="HCO82:HCP82"/>
    <mergeCell ref="HCQ82:HCR82"/>
    <mergeCell ref="HCS82:HCT82"/>
    <mergeCell ref="HCU82:HCV82"/>
    <mergeCell ref="HCW82:HCX82"/>
    <mergeCell ref="HCE82:HCF82"/>
    <mergeCell ref="HCG82:HCH82"/>
    <mergeCell ref="HCI82:HCJ82"/>
    <mergeCell ref="HCK82:HCL82"/>
    <mergeCell ref="HCM82:HCN82"/>
    <mergeCell ref="HBU82:HBV82"/>
    <mergeCell ref="HBW82:HBX82"/>
    <mergeCell ref="HBY82:HBZ82"/>
    <mergeCell ref="HCA82:HCB82"/>
    <mergeCell ref="HCC82:HCD82"/>
    <mergeCell ref="HBK82:HBL82"/>
    <mergeCell ref="HBM82:HBN82"/>
    <mergeCell ref="HBO82:HBP82"/>
    <mergeCell ref="HBQ82:HBR82"/>
    <mergeCell ref="HBS82:HBT82"/>
    <mergeCell ref="HBA82:HBB82"/>
    <mergeCell ref="HBC82:HBD82"/>
    <mergeCell ref="HBE82:HBF82"/>
    <mergeCell ref="HBG82:HBH82"/>
    <mergeCell ref="HBI82:HBJ82"/>
    <mergeCell ref="HAQ82:HAR82"/>
    <mergeCell ref="HAS82:HAT82"/>
    <mergeCell ref="HAU82:HAV82"/>
    <mergeCell ref="HAW82:HAX82"/>
    <mergeCell ref="HAY82:HAZ82"/>
    <mergeCell ref="HAG82:HAH82"/>
    <mergeCell ref="HAI82:HAJ82"/>
    <mergeCell ref="HAK82:HAL82"/>
    <mergeCell ref="HAM82:HAN82"/>
    <mergeCell ref="HAO82:HAP82"/>
    <mergeCell ref="GZW82:GZX82"/>
    <mergeCell ref="GZY82:GZZ82"/>
    <mergeCell ref="HAA82:HAB82"/>
    <mergeCell ref="HAC82:HAD82"/>
    <mergeCell ref="HAE82:HAF82"/>
    <mergeCell ref="GZM82:GZN82"/>
    <mergeCell ref="GZO82:GZP82"/>
    <mergeCell ref="GZQ82:GZR82"/>
    <mergeCell ref="GZS82:GZT82"/>
    <mergeCell ref="GZU82:GZV82"/>
    <mergeCell ref="GZC82:GZD82"/>
    <mergeCell ref="GZE82:GZF82"/>
    <mergeCell ref="GZG82:GZH82"/>
    <mergeCell ref="GZI82:GZJ82"/>
    <mergeCell ref="GZK82:GZL82"/>
    <mergeCell ref="GYS82:GYT82"/>
    <mergeCell ref="GYU82:GYV82"/>
    <mergeCell ref="GYW82:GYX82"/>
    <mergeCell ref="GYY82:GYZ82"/>
    <mergeCell ref="GZA82:GZB82"/>
    <mergeCell ref="GYI82:GYJ82"/>
    <mergeCell ref="GYK82:GYL82"/>
    <mergeCell ref="GYM82:GYN82"/>
    <mergeCell ref="GYO82:GYP82"/>
    <mergeCell ref="GYQ82:GYR82"/>
    <mergeCell ref="GXY82:GXZ82"/>
    <mergeCell ref="GYA82:GYB82"/>
    <mergeCell ref="GYC82:GYD82"/>
    <mergeCell ref="GYE82:GYF82"/>
    <mergeCell ref="GYG82:GYH82"/>
    <mergeCell ref="GXO82:GXP82"/>
    <mergeCell ref="GXQ82:GXR82"/>
    <mergeCell ref="GXS82:GXT82"/>
    <mergeCell ref="GXU82:GXV82"/>
    <mergeCell ref="GXW82:GXX82"/>
    <mergeCell ref="GXE82:GXF82"/>
    <mergeCell ref="GXG82:GXH82"/>
    <mergeCell ref="GXI82:GXJ82"/>
    <mergeCell ref="GXK82:GXL82"/>
    <mergeCell ref="GXM82:GXN82"/>
    <mergeCell ref="GWU82:GWV82"/>
    <mergeCell ref="GWW82:GWX82"/>
    <mergeCell ref="GWY82:GWZ82"/>
    <mergeCell ref="GXA82:GXB82"/>
    <mergeCell ref="GXC82:GXD82"/>
    <mergeCell ref="GWK82:GWL82"/>
    <mergeCell ref="GWM82:GWN82"/>
    <mergeCell ref="GWO82:GWP82"/>
    <mergeCell ref="GWQ82:GWR82"/>
    <mergeCell ref="GWS82:GWT82"/>
    <mergeCell ref="GWA82:GWB82"/>
    <mergeCell ref="GWC82:GWD82"/>
    <mergeCell ref="GWE82:GWF82"/>
    <mergeCell ref="GWG82:GWH82"/>
    <mergeCell ref="GWI82:GWJ82"/>
    <mergeCell ref="GVQ82:GVR82"/>
    <mergeCell ref="GVS82:GVT82"/>
    <mergeCell ref="GVU82:GVV82"/>
    <mergeCell ref="GVW82:GVX82"/>
    <mergeCell ref="GVY82:GVZ82"/>
    <mergeCell ref="GVG82:GVH82"/>
    <mergeCell ref="GVI82:GVJ82"/>
    <mergeCell ref="GVK82:GVL82"/>
    <mergeCell ref="GVM82:GVN82"/>
    <mergeCell ref="GVO82:GVP82"/>
    <mergeCell ref="GUW82:GUX82"/>
    <mergeCell ref="GUY82:GUZ82"/>
    <mergeCell ref="GVA82:GVB82"/>
    <mergeCell ref="GVC82:GVD82"/>
    <mergeCell ref="GVE82:GVF82"/>
    <mergeCell ref="GUM82:GUN82"/>
    <mergeCell ref="GUO82:GUP82"/>
    <mergeCell ref="GUQ82:GUR82"/>
    <mergeCell ref="GUS82:GUT82"/>
    <mergeCell ref="GUU82:GUV82"/>
    <mergeCell ref="GUC82:GUD82"/>
    <mergeCell ref="GUE82:GUF82"/>
    <mergeCell ref="GUG82:GUH82"/>
    <mergeCell ref="GUI82:GUJ82"/>
    <mergeCell ref="GUK82:GUL82"/>
    <mergeCell ref="GTS82:GTT82"/>
    <mergeCell ref="GTU82:GTV82"/>
    <mergeCell ref="GTW82:GTX82"/>
    <mergeCell ref="GTY82:GTZ82"/>
    <mergeCell ref="GUA82:GUB82"/>
    <mergeCell ref="GTI82:GTJ82"/>
    <mergeCell ref="GTK82:GTL82"/>
    <mergeCell ref="GTM82:GTN82"/>
    <mergeCell ref="GTO82:GTP82"/>
    <mergeCell ref="GTQ82:GTR82"/>
    <mergeCell ref="GSY82:GSZ82"/>
    <mergeCell ref="GTA82:GTB82"/>
    <mergeCell ref="GTC82:GTD82"/>
    <mergeCell ref="GTE82:GTF82"/>
    <mergeCell ref="GTG82:GTH82"/>
    <mergeCell ref="GSO82:GSP82"/>
    <mergeCell ref="GSQ82:GSR82"/>
    <mergeCell ref="GSS82:GST82"/>
    <mergeCell ref="GSU82:GSV82"/>
    <mergeCell ref="GSW82:GSX82"/>
    <mergeCell ref="GSE82:GSF82"/>
    <mergeCell ref="GSG82:GSH82"/>
    <mergeCell ref="GSI82:GSJ82"/>
    <mergeCell ref="GSK82:GSL82"/>
    <mergeCell ref="GSM82:GSN82"/>
    <mergeCell ref="GRU82:GRV82"/>
    <mergeCell ref="GRW82:GRX82"/>
    <mergeCell ref="GRY82:GRZ82"/>
    <mergeCell ref="GSA82:GSB82"/>
    <mergeCell ref="GSC82:GSD82"/>
    <mergeCell ref="GRK82:GRL82"/>
    <mergeCell ref="GRM82:GRN82"/>
    <mergeCell ref="GRO82:GRP82"/>
    <mergeCell ref="GRQ82:GRR82"/>
    <mergeCell ref="GRS82:GRT82"/>
    <mergeCell ref="GRA82:GRB82"/>
    <mergeCell ref="GRC82:GRD82"/>
    <mergeCell ref="GRE82:GRF82"/>
    <mergeCell ref="GRG82:GRH82"/>
    <mergeCell ref="GRI82:GRJ82"/>
    <mergeCell ref="GQQ82:GQR82"/>
    <mergeCell ref="GQS82:GQT82"/>
    <mergeCell ref="GQU82:GQV82"/>
    <mergeCell ref="GQW82:GQX82"/>
    <mergeCell ref="GQY82:GQZ82"/>
    <mergeCell ref="GQG82:GQH82"/>
    <mergeCell ref="GQI82:GQJ82"/>
    <mergeCell ref="GQK82:GQL82"/>
    <mergeCell ref="GQM82:GQN82"/>
    <mergeCell ref="GQO82:GQP82"/>
    <mergeCell ref="GPW82:GPX82"/>
    <mergeCell ref="GPY82:GPZ82"/>
    <mergeCell ref="GQA82:GQB82"/>
    <mergeCell ref="GQC82:GQD82"/>
    <mergeCell ref="GQE82:GQF82"/>
    <mergeCell ref="GPM82:GPN82"/>
    <mergeCell ref="GPO82:GPP82"/>
    <mergeCell ref="GPQ82:GPR82"/>
    <mergeCell ref="GPS82:GPT82"/>
    <mergeCell ref="GPU82:GPV82"/>
    <mergeCell ref="GPC82:GPD82"/>
    <mergeCell ref="GPE82:GPF82"/>
    <mergeCell ref="GPG82:GPH82"/>
    <mergeCell ref="GPI82:GPJ82"/>
    <mergeCell ref="GPK82:GPL82"/>
    <mergeCell ref="GOS82:GOT82"/>
    <mergeCell ref="GOU82:GOV82"/>
    <mergeCell ref="GOW82:GOX82"/>
    <mergeCell ref="GOY82:GOZ82"/>
    <mergeCell ref="GPA82:GPB82"/>
    <mergeCell ref="GOI82:GOJ82"/>
    <mergeCell ref="GOK82:GOL82"/>
    <mergeCell ref="GOM82:GON82"/>
    <mergeCell ref="GOO82:GOP82"/>
    <mergeCell ref="GOQ82:GOR82"/>
    <mergeCell ref="GNY82:GNZ82"/>
    <mergeCell ref="GOA82:GOB82"/>
    <mergeCell ref="GOC82:GOD82"/>
    <mergeCell ref="GOE82:GOF82"/>
    <mergeCell ref="GOG82:GOH82"/>
    <mergeCell ref="GNO82:GNP82"/>
    <mergeCell ref="GNQ82:GNR82"/>
    <mergeCell ref="GNS82:GNT82"/>
    <mergeCell ref="GNU82:GNV82"/>
    <mergeCell ref="GNW82:GNX82"/>
    <mergeCell ref="GNE82:GNF82"/>
    <mergeCell ref="GNG82:GNH82"/>
    <mergeCell ref="GNI82:GNJ82"/>
    <mergeCell ref="GNK82:GNL82"/>
    <mergeCell ref="GNM82:GNN82"/>
    <mergeCell ref="GMU82:GMV82"/>
    <mergeCell ref="GMW82:GMX82"/>
    <mergeCell ref="GMY82:GMZ82"/>
    <mergeCell ref="GNA82:GNB82"/>
    <mergeCell ref="GNC82:GND82"/>
    <mergeCell ref="GMK82:GML82"/>
    <mergeCell ref="GMM82:GMN82"/>
    <mergeCell ref="GMO82:GMP82"/>
    <mergeCell ref="GMQ82:GMR82"/>
    <mergeCell ref="GMS82:GMT82"/>
    <mergeCell ref="GMA82:GMB82"/>
    <mergeCell ref="GMC82:GMD82"/>
    <mergeCell ref="GME82:GMF82"/>
    <mergeCell ref="GMG82:GMH82"/>
    <mergeCell ref="GMI82:GMJ82"/>
    <mergeCell ref="GLQ82:GLR82"/>
    <mergeCell ref="GLS82:GLT82"/>
    <mergeCell ref="GLU82:GLV82"/>
    <mergeCell ref="GLW82:GLX82"/>
    <mergeCell ref="GLY82:GLZ82"/>
    <mergeCell ref="GLG82:GLH82"/>
    <mergeCell ref="GLI82:GLJ82"/>
    <mergeCell ref="GLK82:GLL82"/>
    <mergeCell ref="GLM82:GLN82"/>
    <mergeCell ref="GLO82:GLP82"/>
    <mergeCell ref="GKW82:GKX82"/>
    <mergeCell ref="GKY82:GKZ82"/>
    <mergeCell ref="GLA82:GLB82"/>
    <mergeCell ref="GLC82:GLD82"/>
    <mergeCell ref="GLE82:GLF82"/>
    <mergeCell ref="GKM82:GKN82"/>
    <mergeCell ref="GKO82:GKP82"/>
    <mergeCell ref="GKQ82:GKR82"/>
    <mergeCell ref="GKS82:GKT82"/>
    <mergeCell ref="GKU82:GKV82"/>
    <mergeCell ref="GKC82:GKD82"/>
    <mergeCell ref="GKE82:GKF82"/>
    <mergeCell ref="GKG82:GKH82"/>
    <mergeCell ref="GKI82:GKJ82"/>
    <mergeCell ref="GKK82:GKL82"/>
    <mergeCell ref="GJS82:GJT82"/>
    <mergeCell ref="GJU82:GJV82"/>
    <mergeCell ref="GJW82:GJX82"/>
    <mergeCell ref="GJY82:GJZ82"/>
    <mergeCell ref="GKA82:GKB82"/>
    <mergeCell ref="GJI82:GJJ82"/>
    <mergeCell ref="GJK82:GJL82"/>
    <mergeCell ref="GJM82:GJN82"/>
    <mergeCell ref="GJO82:GJP82"/>
    <mergeCell ref="GJQ82:GJR82"/>
    <mergeCell ref="GIY82:GIZ82"/>
    <mergeCell ref="GJA82:GJB82"/>
    <mergeCell ref="GJC82:GJD82"/>
    <mergeCell ref="GJE82:GJF82"/>
    <mergeCell ref="GJG82:GJH82"/>
    <mergeCell ref="GIO82:GIP82"/>
    <mergeCell ref="GIQ82:GIR82"/>
    <mergeCell ref="GIS82:GIT82"/>
    <mergeCell ref="GIU82:GIV82"/>
    <mergeCell ref="GIW82:GIX82"/>
    <mergeCell ref="GIE82:GIF82"/>
    <mergeCell ref="GIG82:GIH82"/>
    <mergeCell ref="GII82:GIJ82"/>
    <mergeCell ref="GIK82:GIL82"/>
    <mergeCell ref="GIM82:GIN82"/>
    <mergeCell ref="GHU82:GHV82"/>
    <mergeCell ref="GHW82:GHX82"/>
    <mergeCell ref="GHY82:GHZ82"/>
    <mergeCell ref="GIA82:GIB82"/>
    <mergeCell ref="GIC82:GID82"/>
    <mergeCell ref="GHK82:GHL82"/>
    <mergeCell ref="GHM82:GHN82"/>
    <mergeCell ref="GHO82:GHP82"/>
    <mergeCell ref="GHQ82:GHR82"/>
    <mergeCell ref="GHS82:GHT82"/>
    <mergeCell ref="GHA82:GHB82"/>
    <mergeCell ref="GHC82:GHD82"/>
    <mergeCell ref="GHE82:GHF82"/>
    <mergeCell ref="GHG82:GHH82"/>
    <mergeCell ref="GHI82:GHJ82"/>
    <mergeCell ref="GGQ82:GGR82"/>
    <mergeCell ref="GGS82:GGT82"/>
    <mergeCell ref="GGU82:GGV82"/>
    <mergeCell ref="GGW82:GGX82"/>
    <mergeCell ref="GGY82:GGZ82"/>
    <mergeCell ref="GGG82:GGH82"/>
    <mergeCell ref="GGI82:GGJ82"/>
    <mergeCell ref="GGK82:GGL82"/>
    <mergeCell ref="GGM82:GGN82"/>
    <mergeCell ref="GGO82:GGP82"/>
    <mergeCell ref="GFW82:GFX82"/>
    <mergeCell ref="GFY82:GFZ82"/>
    <mergeCell ref="GGA82:GGB82"/>
    <mergeCell ref="GGC82:GGD82"/>
    <mergeCell ref="GGE82:GGF82"/>
    <mergeCell ref="GFM82:GFN82"/>
    <mergeCell ref="GFO82:GFP82"/>
    <mergeCell ref="GFQ82:GFR82"/>
    <mergeCell ref="GFS82:GFT82"/>
    <mergeCell ref="GFU82:GFV82"/>
    <mergeCell ref="GFC82:GFD82"/>
    <mergeCell ref="GFE82:GFF82"/>
    <mergeCell ref="GFG82:GFH82"/>
    <mergeCell ref="GFI82:GFJ82"/>
    <mergeCell ref="GFK82:GFL82"/>
    <mergeCell ref="GES82:GET82"/>
    <mergeCell ref="GEU82:GEV82"/>
    <mergeCell ref="GEW82:GEX82"/>
    <mergeCell ref="GEY82:GEZ82"/>
    <mergeCell ref="GFA82:GFB82"/>
    <mergeCell ref="GEI82:GEJ82"/>
    <mergeCell ref="GEK82:GEL82"/>
    <mergeCell ref="GEM82:GEN82"/>
    <mergeCell ref="GEO82:GEP82"/>
    <mergeCell ref="GEQ82:GER82"/>
    <mergeCell ref="GDY82:GDZ82"/>
    <mergeCell ref="GEA82:GEB82"/>
    <mergeCell ref="GEC82:GED82"/>
    <mergeCell ref="GEE82:GEF82"/>
    <mergeCell ref="GEG82:GEH82"/>
    <mergeCell ref="GDO82:GDP82"/>
    <mergeCell ref="GDQ82:GDR82"/>
    <mergeCell ref="GDS82:GDT82"/>
    <mergeCell ref="GDU82:GDV82"/>
    <mergeCell ref="GDW82:GDX82"/>
    <mergeCell ref="GDE82:GDF82"/>
    <mergeCell ref="GDG82:GDH82"/>
    <mergeCell ref="GDI82:GDJ82"/>
    <mergeCell ref="GDK82:GDL82"/>
    <mergeCell ref="GDM82:GDN82"/>
    <mergeCell ref="GCU82:GCV82"/>
    <mergeCell ref="GCW82:GCX82"/>
    <mergeCell ref="GCY82:GCZ82"/>
    <mergeCell ref="GDA82:GDB82"/>
    <mergeCell ref="GDC82:GDD82"/>
    <mergeCell ref="GCK82:GCL82"/>
    <mergeCell ref="GCM82:GCN82"/>
    <mergeCell ref="GCO82:GCP82"/>
    <mergeCell ref="GCQ82:GCR82"/>
    <mergeCell ref="GCS82:GCT82"/>
    <mergeCell ref="GCA82:GCB82"/>
    <mergeCell ref="GCC82:GCD82"/>
    <mergeCell ref="GCE82:GCF82"/>
    <mergeCell ref="GCG82:GCH82"/>
    <mergeCell ref="GCI82:GCJ82"/>
    <mergeCell ref="GBQ82:GBR82"/>
    <mergeCell ref="GBS82:GBT82"/>
    <mergeCell ref="GBU82:GBV82"/>
    <mergeCell ref="GBW82:GBX82"/>
    <mergeCell ref="GBY82:GBZ82"/>
    <mergeCell ref="GBG82:GBH82"/>
    <mergeCell ref="GBI82:GBJ82"/>
    <mergeCell ref="GBK82:GBL82"/>
    <mergeCell ref="GBM82:GBN82"/>
    <mergeCell ref="GBO82:GBP82"/>
    <mergeCell ref="GAW82:GAX82"/>
    <mergeCell ref="GAY82:GAZ82"/>
    <mergeCell ref="GBA82:GBB82"/>
    <mergeCell ref="GBC82:GBD82"/>
    <mergeCell ref="GBE82:GBF82"/>
    <mergeCell ref="GAM82:GAN82"/>
    <mergeCell ref="GAO82:GAP82"/>
    <mergeCell ref="GAQ82:GAR82"/>
    <mergeCell ref="GAS82:GAT82"/>
    <mergeCell ref="GAU82:GAV82"/>
    <mergeCell ref="GAC82:GAD82"/>
    <mergeCell ref="GAE82:GAF82"/>
    <mergeCell ref="GAG82:GAH82"/>
    <mergeCell ref="GAI82:GAJ82"/>
    <mergeCell ref="GAK82:GAL82"/>
    <mergeCell ref="FZS82:FZT82"/>
    <mergeCell ref="FZU82:FZV82"/>
    <mergeCell ref="FZW82:FZX82"/>
    <mergeCell ref="FZY82:FZZ82"/>
    <mergeCell ref="GAA82:GAB82"/>
    <mergeCell ref="FZI82:FZJ82"/>
    <mergeCell ref="FZK82:FZL82"/>
    <mergeCell ref="FZM82:FZN82"/>
    <mergeCell ref="FZO82:FZP82"/>
    <mergeCell ref="FZQ82:FZR82"/>
    <mergeCell ref="FYY82:FYZ82"/>
    <mergeCell ref="FZA82:FZB82"/>
    <mergeCell ref="FZC82:FZD82"/>
    <mergeCell ref="FZE82:FZF82"/>
    <mergeCell ref="FZG82:FZH82"/>
    <mergeCell ref="FYO82:FYP82"/>
    <mergeCell ref="FYQ82:FYR82"/>
    <mergeCell ref="FYS82:FYT82"/>
    <mergeCell ref="FYU82:FYV82"/>
    <mergeCell ref="FYW82:FYX82"/>
    <mergeCell ref="FYE82:FYF82"/>
    <mergeCell ref="FYG82:FYH82"/>
    <mergeCell ref="FYI82:FYJ82"/>
    <mergeCell ref="FYK82:FYL82"/>
    <mergeCell ref="FYM82:FYN82"/>
    <mergeCell ref="FXU82:FXV82"/>
    <mergeCell ref="FXW82:FXX82"/>
    <mergeCell ref="FXY82:FXZ82"/>
    <mergeCell ref="FYA82:FYB82"/>
    <mergeCell ref="FYC82:FYD82"/>
    <mergeCell ref="FXK82:FXL82"/>
    <mergeCell ref="FXM82:FXN82"/>
    <mergeCell ref="FXO82:FXP82"/>
    <mergeCell ref="FXQ82:FXR82"/>
    <mergeCell ref="FXS82:FXT82"/>
    <mergeCell ref="FXA82:FXB82"/>
    <mergeCell ref="FXC82:FXD82"/>
    <mergeCell ref="FXE82:FXF82"/>
    <mergeCell ref="FXG82:FXH82"/>
    <mergeCell ref="FXI82:FXJ82"/>
    <mergeCell ref="FWQ82:FWR82"/>
    <mergeCell ref="FWS82:FWT82"/>
    <mergeCell ref="FWU82:FWV82"/>
    <mergeCell ref="FWW82:FWX82"/>
    <mergeCell ref="FWY82:FWZ82"/>
    <mergeCell ref="FWG82:FWH82"/>
    <mergeCell ref="FWI82:FWJ82"/>
    <mergeCell ref="FWK82:FWL82"/>
    <mergeCell ref="FWM82:FWN82"/>
    <mergeCell ref="FWO82:FWP82"/>
    <mergeCell ref="FVW82:FVX82"/>
    <mergeCell ref="FVY82:FVZ82"/>
    <mergeCell ref="FWA82:FWB82"/>
    <mergeCell ref="FWC82:FWD82"/>
    <mergeCell ref="FWE82:FWF82"/>
    <mergeCell ref="FVM82:FVN82"/>
    <mergeCell ref="FVO82:FVP82"/>
    <mergeCell ref="FVQ82:FVR82"/>
    <mergeCell ref="FVS82:FVT82"/>
    <mergeCell ref="FVU82:FVV82"/>
    <mergeCell ref="FVC82:FVD82"/>
    <mergeCell ref="FVE82:FVF82"/>
    <mergeCell ref="FVG82:FVH82"/>
    <mergeCell ref="FVI82:FVJ82"/>
    <mergeCell ref="FVK82:FVL82"/>
    <mergeCell ref="FUS82:FUT82"/>
    <mergeCell ref="FUU82:FUV82"/>
    <mergeCell ref="FUW82:FUX82"/>
    <mergeCell ref="FUY82:FUZ82"/>
    <mergeCell ref="FVA82:FVB82"/>
    <mergeCell ref="FUI82:FUJ82"/>
    <mergeCell ref="FUK82:FUL82"/>
    <mergeCell ref="FUM82:FUN82"/>
    <mergeCell ref="FUO82:FUP82"/>
    <mergeCell ref="FUQ82:FUR82"/>
    <mergeCell ref="FTY82:FTZ82"/>
    <mergeCell ref="FUA82:FUB82"/>
    <mergeCell ref="FUC82:FUD82"/>
    <mergeCell ref="FUE82:FUF82"/>
    <mergeCell ref="FUG82:FUH82"/>
    <mergeCell ref="FTO82:FTP82"/>
    <mergeCell ref="FTQ82:FTR82"/>
    <mergeCell ref="FTS82:FTT82"/>
    <mergeCell ref="FTU82:FTV82"/>
    <mergeCell ref="FTW82:FTX82"/>
    <mergeCell ref="FTE82:FTF82"/>
    <mergeCell ref="FTG82:FTH82"/>
    <mergeCell ref="FTI82:FTJ82"/>
    <mergeCell ref="FTK82:FTL82"/>
    <mergeCell ref="FTM82:FTN82"/>
    <mergeCell ref="FSU82:FSV82"/>
    <mergeCell ref="FSW82:FSX82"/>
    <mergeCell ref="FSY82:FSZ82"/>
    <mergeCell ref="FTA82:FTB82"/>
    <mergeCell ref="FTC82:FTD82"/>
    <mergeCell ref="FSK82:FSL82"/>
    <mergeCell ref="FSM82:FSN82"/>
    <mergeCell ref="FSO82:FSP82"/>
    <mergeCell ref="FSQ82:FSR82"/>
    <mergeCell ref="FSS82:FST82"/>
    <mergeCell ref="FSA82:FSB82"/>
    <mergeCell ref="FSC82:FSD82"/>
    <mergeCell ref="FSE82:FSF82"/>
    <mergeCell ref="FSG82:FSH82"/>
    <mergeCell ref="FSI82:FSJ82"/>
    <mergeCell ref="FRQ82:FRR82"/>
    <mergeCell ref="FRS82:FRT82"/>
    <mergeCell ref="FRU82:FRV82"/>
    <mergeCell ref="FRW82:FRX82"/>
    <mergeCell ref="FRY82:FRZ82"/>
    <mergeCell ref="FRG82:FRH82"/>
    <mergeCell ref="FRI82:FRJ82"/>
    <mergeCell ref="FRK82:FRL82"/>
    <mergeCell ref="FRM82:FRN82"/>
    <mergeCell ref="FRO82:FRP82"/>
    <mergeCell ref="FQW82:FQX82"/>
    <mergeCell ref="FQY82:FQZ82"/>
    <mergeCell ref="FRA82:FRB82"/>
    <mergeCell ref="FRC82:FRD82"/>
    <mergeCell ref="FRE82:FRF82"/>
    <mergeCell ref="FQM82:FQN82"/>
    <mergeCell ref="FQO82:FQP82"/>
    <mergeCell ref="FQQ82:FQR82"/>
    <mergeCell ref="FQS82:FQT82"/>
    <mergeCell ref="FQU82:FQV82"/>
    <mergeCell ref="FQC82:FQD82"/>
    <mergeCell ref="FQE82:FQF82"/>
    <mergeCell ref="FQG82:FQH82"/>
    <mergeCell ref="FQI82:FQJ82"/>
    <mergeCell ref="FQK82:FQL82"/>
    <mergeCell ref="FPS82:FPT82"/>
    <mergeCell ref="FPU82:FPV82"/>
    <mergeCell ref="FPW82:FPX82"/>
    <mergeCell ref="FPY82:FPZ82"/>
    <mergeCell ref="FQA82:FQB82"/>
    <mergeCell ref="FPI82:FPJ82"/>
    <mergeCell ref="FPK82:FPL82"/>
    <mergeCell ref="FPM82:FPN82"/>
    <mergeCell ref="FPO82:FPP82"/>
    <mergeCell ref="FPQ82:FPR82"/>
    <mergeCell ref="FOY82:FOZ82"/>
    <mergeCell ref="FPA82:FPB82"/>
    <mergeCell ref="FPC82:FPD82"/>
    <mergeCell ref="FPE82:FPF82"/>
    <mergeCell ref="FPG82:FPH82"/>
    <mergeCell ref="FOO82:FOP82"/>
    <mergeCell ref="FOQ82:FOR82"/>
    <mergeCell ref="FOS82:FOT82"/>
    <mergeCell ref="FOU82:FOV82"/>
    <mergeCell ref="FOW82:FOX82"/>
    <mergeCell ref="FOE82:FOF82"/>
    <mergeCell ref="FOG82:FOH82"/>
    <mergeCell ref="FOI82:FOJ82"/>
    <mergeCell ref="FOK82:FOL82"/>
    <mergeCell ref="FOM82:FON82"/>
    <mergeCell ref="FNU82:FNV82"/>
    <mergeCell ref="FNW82:FNX82"/>
    <mergeCell ref="FNY82:FNZ82"/>
    <mergeCell ref="FOA82:FOB82"/>
    <mergeCell ref="FOC82:FOD82"/>
    <mergeCell ref="FNK82:FNL82"/>
    <mergeCell ref="FNM82:FNN82"/>
    <mergeCell ref="FNO82:FNP82"/>
    <mergeCell ref="FNQ82:FNR82"/>
    <mergeCell ref="FNS82:FNT82"/>
    <mergeCell ref="FNA82:FNB82"/>
    <mergeCell ref="FNC82:FND82"/>
    <mergeCell ref="FNE82:FNF82"/>
    <mergeCell ref="FNG82:FNH82"/>
    <mergeCell ref="FNI82:FNJ82"/>
    <mergeCell ref="FMQ82:FMR82"/>
    <mergeCell ref="FMS82:FMT82"/>
    <mergeCell ref="FMU82:FMV82"/>
    <mergeCell ref="FMW82:FMX82"/>
    <mergeCell ref="FMY82:FMZ82"/>
    <mergeCell ref="FMG82:FMH82"/>
    <mergeCell ref="FMI82:FMJ82"/>
    <mergeCell ref="FMK82:FML82"/>
    <mergeCell ref="FMM82:FMN82"/>
    <mergeCell ref="FMO82:FMP82"/>
    <mergeCell ref="FLW82:FLX82"/>
    <mergeCell ref="FLY82:FLZ82"/>
    <mergeCell ref="FMA82:FMB82"/>
    <mergeCell ref="FMC82:FMD82"/>
    <mergeCell ref="FME82:FMF82"/>
    <mergeCell ref="FLM82:FLN82"/>
    <mergeCell ref="FLO82:FLP82"/>
    <mergeCell ref="FLQ82:FLR82"/>
    <mergeCell ref="FLS82:FLT82"/>
    <mergeCell ref="FLU82:FLV82"/>
    <mergeCell ref="FLC82:FLD82"/>
    <mergeCell ref="FLE82:FLF82"/>
    <mergeCell ref="FLG82:FLH82"/>
    <mergeCell ref="FLI82:FLJ82"/>
    <mergeCell ref="FLK82:FLL82"/>
    <mergeCell ref="FKS82:FKT82"/>
    <mergeCell ref="FKU82:FKV82"/>
    <mergeCell ref="FKW82:FKX82"/>
    <mergeCell ref="FKY82:FKZ82"/>
    <mergeCell ref="FLA82:FLB82"/>
    <mergeCell ref="FKI82:FKJ82"/>
    <mergeCell ref="FKK82:FKL82"/>
    <mergeCell ref="FKM82:FKN82"/>
    <mergeCell ref="FKO82:FKP82"/>
    <mergeCell ref="FKQ82:FKR82"/>
    <mergeCell ref="FJY82:FJZ82"/>
    <mergeCell ref="FKA82:FKB82"/>
    <mergeCell ref="FKC82:FKD82"/>
    <mergeCell ref="FKE82:FKF82"/>
    <mergeCell ref="FKG82:FKH82"/>
    <mergeCell ref="FJO82:FJP82"/>
    <mergeCell ref="FJQ82:FJR82"/>
    <mergeCell ref="FJS82:FJT82"/>
    <mergeCell ref="FJU82:FJV82"/>
    <mergeCell ref="FJW82:FJX82"/>
    <mergeCell ref="FJE82:FJF82"/>
    <mergeCell ref="FJG82:FJH82"/>
    <mergeCell ref="FJI82:FJJ82"/>
    <mergeCell ref="FJK82:FJL82"/>
    <mergeCell ref="FJM82:FJN82"/>
    <mergeCell ref="FIU82:FIV82"/>
    <mergeCell ref="FIW82:FIX82"/>
    <mergeCell ref="FIY82:FIZ82"/>
    <mergeCell ref="FJA82:FJB82"/>
    <mergeCell ref="FJC82:FJD82"/>
    <mergeCell ref="FIK82:FIL82"/>
    <mergeCell ref="FIM82:FIN82"/>
    <mergeCell ref="FIO82:FIP82"/>
    <mergeCell ref="FIQ82:FIR82"/>
    <mergeCell ref="FIS82:FIT82"/>
    <mergeCell ref="FIA82:FIB82"/>
    <mergeCell ref="FIC82:FID82"/>
    <mergeCell ref="FIE82:FIF82"/>
    <mergeCell ref="FIG82:FIH82"/>
    <mergeCell ref="FII82:FIJ82"/>
    <mergeCell ref="FHQ82:FHR82"/>
    <mergeCell ref="FHS82:FHT82"/>
    <mergeCell ref="FHU82:FHV82"/>
    <mergeCell ref="FHW82:FHX82"/>
    <mergeCell ref="FHY82:FHZ82"/>
    <mergeCell ref="FHG82:FHH82"/>
    <mergeCell ref="FHI82:FHJ82"/>
    <mergeCell ref="FHK82:FHL82"/>
    <mergeCell ref="FHM82:FHN82"/>
    <mergeCell ref="FHO82:FHP82"/>
    <mergeCell ref="FGW82:FGX82"/>
    <mergeCell ref="FGY82:FGZ82"/>
    <mergeCell ref="FHA82:FHB82"/>
    <mergeCell ref="FHC82:FHD82"/>
    <mergeCell ref="FHE82:FHF82"/>
    <mergeCell ref="FGM82:FGN82"/>
    <mergeCell ref="FGO82:FGP82"/>
    <mergeCell ref="FGQ82:FGR82"/>
    <mergeCell ref="FGS82:FGT82"/>
    <mergeCell ref="FGU82:FGV82"/>
    <mergeCell ref="FGC82:FGD82"/>
    <mergeCell ref="FGE82:FGF82"/>
    <mergeCell ref="FGG82:FGH82"/>
    <mergeCell ref="FGI82:FGJ82"/>
    <mergeCell ref="FGK82:FGL82"/>
    <mergeCell ref="FFS82:FFT82"/>
    <mergeCell ref="FFU82:FFV82"/>
    <mergeCell ref="FFW82:FFX82"/>
    <mergeCell ref="FFY82:FFZ82"/>
    <mergeCell ref="FGA82:FGB82"/>
    <mergeCell ref="FFI82:FFJ82"/>
    <mergeCell ref="FFK82:FFL82"/>
    <mergeCell ref="FFM82:FFN82"/>
    <mergeCell ref="FFO82:FFP82"/>
    <mergeCell ref="FFQ82:FFR82"/>
    <mergeCell ref="FEY82:FEZ82"/>
    <mergeCell ref="FFA82:FFB82"/>
    <mergeCell ref="FFC82:FFD82"/>
    <mergeCell ref="FFE82:FFF82"/>
    <mergeCell ref="FFG82:FFH82"/>
    <mergeCell ref="FEO82:FEP82"/>
    <mergeCell ref="FEQ82:FER82"/>
    <mergeCell ref="FES82:FET82"/>
    <mergeCell ref="FEU82:FEV82"/>
    <mergeCell ref="FEW82:FEX82"/>
    <mergeCell ref="FEE82:FEF82"/>
    <mergeCell ref="FEG82:FEH82"/>
    <mergeCell ref="FEI82:FEJ82"/>
    <mergeCell ref="FEK82:FEL82"/>
    <mergeCell ref="FEM82:FEN82"/>
    <mergeCell ref="FDU82:FDV82"/>
    <mergeCell ref="FDW82:FDX82"/>
    <mergeCell ref="FDY82:FDZ82"/>
    <mergeCell ref="FEA82:FEB82"/>
    <mergeCell ref="FEC82:FED82"/>
    <mergeCell ref="FDK82:FDL82"/>
    <mergeCell ref="FDM82:FDN82"/>
    <mergeCell ref="FDO82:FDP82"/>
    <mergeCell ref="FDQ82:FDR82"/>
    <mergeCell ref="FDS82:FDT82"/>
    <mergeCell ref="FDA82:FDB82"/>
    <mergeCell ref="FDC82:FDD82"/>
    <mergeCell ref="FDE82:FDF82"/>
    <mergeCell ref="FDG82:FDH82"/>
    <mergeCell ref="FDI82:FDJ82"/>
    <mergeCell ref="FCQ82:FCR82"/>
    <mergeCell ref="FCS82:FCT82"/>
    <mergeCell ref="FCU82:FCV82"/>
    <mergeCell ref="FCW82:FCX82"/>
    <mergeCell ref="FCY82:FCZ82"/>
    <mergeCell ref="FCG82:FCH82"/>
    <mergeCell ref="FCI82:FCJ82"/>
    <mergeCell ref="FCK82:FCL82"/>
    <mergeCell ref="FCM82:FCN82"/>
    <mergeCell ref="FCO82:FCP82"/>
    <mergeCell ref="FBW82:FBX82"/>
    <mergeCell ref="FBY82:FBZ82"/>
    <mergeCell ref="FCA82:FCB82"/>
    <mergeCell ref="FCC82:FCD82"/>
    <mergeCell ref="FCE82:FCF82"/>
    <mergeCell ref="FBM82:FBN82"/>
    <mergeCell ref="FBO82:FBP82"/>
    <mergeCell ref="FBQ82:FBR82"/>
    <mergeCell ref="FBS82:FBT82"/>
    <mergeCell ref="FBU82:FBV82"/>
    <mergeCell ref="FBC82:FBD82"/>
    <mergeCell ref="FBE82:FBF82"/>
    <mergeCell ref="FBG82:FBH82"/>
    <mergeCell ref="FBI82:FBJ82"/>
    <mergeCell ref="FBK82:FBL82"/>
    <mergeCell ref="FAS82:FAT82"/>
    <mergeCell ref="FAU82:FAV82"/>
    <mergeCell ref="FAW82:FAX82"/>
    <mergeCell ref="FAY82:FAZ82"/>
    <mergeCell ref="FBA82:FBB82"/>
    <mergeCell ref="FAI82:FAJ82"/>
    <mergeCell ref="FAK82:FAL82"/>
    <mergeCell ref="FAM82:FAN82"/>
    <mergeCell ref="FAO82:FAP82"/>
    <mergeCell ref="FAQ82:FAR82"/>
    <mergeCell ref="EZY82:EZZ82"/>
    <mergeCell ref="FAA82:FAB82"/>
    <mergeCell ref="FAC82:FAD82"/>
    <mergeCell ref="FAE82:FAF82"/>
    <mergeCell ref="FAG82:FAH82"/>
    <mergeCell ref="EZO82:EZP82"/>
    <mergeCell ref="EZQ82:EZR82"/>
    <mergeCell ref="EZS82:EZT82"/>
    <mergeCell ref="EZU82:EZV82"/>
    <mergeCell ref="EZW82:EZX82"/>
    <mergeCell ref="EZE82:EZF82"/>
    <mergeCell ref="EZG82:EZH82"/>
    <mergeCell ref="EZI82:EZJ82"/>
    <mergeCell ref="EZK82:EZL82"/>
    <mergeCell ref="EZM82:EZN82"/>
    <mergeCell ref="EYU82:EYV82"/>
    <mergeCell ref="EYW82:EYX82"/>
    <mergeCell ref="EYY82:EYZ82"/>
    <mergeCell ref="EZA82:EZB82"/>
    <mergeCell ref="EZC82:EZD82"/>
    <mergeCell ref="EYK82:EYL82"/>
    <mergeCell ref="EYM82:EYN82"/>
    <mergeCell ref="EYO82:EYP82"/>
    <mergeCell ref="EYQ82:EYR82"/>
    <mergeCell ref="EYS82:EYT82"/>
    <mergeCell ref="EYA82:EYB82"/>
    <mergeCell ref="EYC82:EYD82"/>
    <mergeCell ref="EYE82:EYF82"/>
    <mergeCell ref="EYG82:EYH82"/>
    <mergeCell ref="EYI82:EYJ82"/>
    <mergeCell ref="EXQ82:EXR82"/>
    <mergeCell ref="EXS82:EXT82"/>
    <mergeCell ref="EXU82:EXV82"/>
    <mergeCell ref="EXW82:EXX82"/>
    <mergeCell ref="EXY82:EXZ82"/>
    <mergeCell ref="EXG82:EXH82"/>
    <mergeCell ref="EXI82:EXJ82"/>
    <mergeCell ref="EXK82:EXL82"/>
    <mergeCell ref="EXM82:EXN82"/>
    <mergeCell ref="EXO82:EXP82"/>
    <mergeCell ref="EWW82:EWX82"/>
    <mergeCell ref="EWY82:EWZ82"/>
    <mergeCell ref="EXA82:EXB82"/>
    <mergeCell ref="EXC82:EXD82"/>
    <mergeCell ref="EXE82:EXF82"/>
    <mergeCell ref="EWM82:EWN82"/>
    <mergeCell ref="EWO82:EWP82"/>
    <mergeCell ref="EWQ82:EWR82"/>
    <mergeCell ref="EWS82:EWT82"/>
    <mergeCell ref="EWU82:EWV82"/>
    <mergeCell ref="EWC82:EWD82"/>
    <mergeCell ref="EWE82:EWF82"/>
    <mergeCell ref="EWG82:EWH82"/>
    <mergeCell ref="EWI82:EWJ82"/>
    <mergeCell ref="EWK82:EWL82"/>
    <mergeCell ref="EVS82:EVT82"/>
    <mergeCell ref="EVU82:EVV82"/>
    <mergeCell ref="EVW82:EVX82"/>
    <mergeCell ref="EVY82:EVZ82"/>
    <mergeCell ref="EWA82:EWB82"/>
    <mergeCell ref="EVI82:EVJ82"/>
    <mergeCell ref="EVK82:EVL82"/>
    <mergeCell ref="EVM82:EVN82"/>
    <mergeCell ref="EVO82:EVP82"/>
    <mergeCell ref="EVQ82:EVR82"/>
    <mergeCell ref="EUY82:EUZ82"/>
    <mergeCell ref="EVA82:EVB82"/>
    <mergeCell ref="EVC82:EVD82"/>
    <mergeCell ref="EVE82:EVF82"/>
    <mergeCell ref="EVG82:EVH82"/>
    <mergeCell ref="EUO82:EUP82"/>
    <mergeCell ref="EUQ82:EUR82"/>
    <mergeCell ref="EUS82:EUT82"/>
    <mergeCell ref="EUU82:EUV82"/>
    <mergeCell ref="EUW82:EUX82"/>
    <mergeCell ref="EUE82:EUF82"/>
    <mergeCell ref="EUG82:EUH82"/>
    <mergeCell ref="EUI82:EUJ82"/>
    <mergeCell ref="EUK82:EUL82"/>
    <mergeCell ref="EUM82:EUN82"/>
    <mergeCell ref="ETU82:ETV82"/>
    <mergeCell ref="ETW82:ETX82"/>
    <mergeCell ref="ETY82:ETZ82"/>
    <mergeCell ref="EUA82:EUB82"/>
    <mergeCell ref="EUC82:EUD82"/>
    <mergeCell ref="ETK82:ETL82"/>
    <mergeCell ref="ETM82:ETN82"/>
    <mergeCell ref="ETO82:ETP82"/>
    <mergeCell ref="ETQ82:ETR82"/>
    <mergeCell ref="ETS82:ETT82"/>
    <mergeCell ref="ETA82:ETB82"/>
    <mergeCell ref="ETC82:ETD82"/>
    <mergeCell ref="ETE82:ETF82"/>
    <mergeCell ref="ETG82:ETH82"/>
    <mergeCell ref="ETI82:ETJ82"/>
    <mergeCell ref="ESQ82:ESR82"/>
    <mergeCell ref="ESS82:EST82"/>
    <mergeCell ref="ESU82:ESV82"/>
    <mergeCell ref="ESW82:ESX82"/>
    <mergeCell ref="ESY82:ESZ82"/>
    <mergeCell ref="ESG82:ESH82"/>
    <mergeCell ref="ESI82:ESJ82"/>
    <mergeCell ref="ESK82:ESL82"/>
    <mergeCell ref="ESM82:ESN82"/>
    <mergeCell ref="ESO82:ESP82"/>
    <mergeCell ref="ERW82:ERX82"/>
    <mergeCell ref="ERY82:ERZ82"/>
    <mergeCell ref="ESA82:ESB82"/>
    <mergeCell ref="ESC82:ESD82"/>
    <mergeCell ref="ESE82:ESF82"/>
    <mergeCell ref="ERM82:ERN82"/>
    <mergeCell ref="ERO82:ERP82"/>
    <mergeCell ref="ERQ82:ERR82"/>
    <mergeCell ref="ERS82:ERT82"/>
    <mergeCell ref="ERU82:ERV82"/>
    <mergeCell ref="ERC82:ERD82"/>
    <mergeCell ref="ERE82:ERF82"/>
    <mergeCell ref="ERG82:ERH82"/>
    <mergeCell ref="ERI82:ERJ82"/>
    <mergeCell ref="ERK82:ERL82"/>
    <mergeCell ref="EQS82:EQT82"/>
    <mergeCell ref="EQU82:EQV82"/>
    <mergeCell ref="EQW82:EQX82"/>
    <mergeCell ref="EQY82:EQZ82"/>
    <mergeCell ref="ERA82:ERB82"/>
    <mergeCell ref="EQI82:EQJ82"/>
    <mergeCell ref="EQK82:EQL82"/>
    <mergeCell ref="EQM82:EQN82"/>
    <mergeCell ref="EQO82:EQP82"/>
    <mergeCell ref="EQQ82:EQR82"/>
    <mergeCell ref="EPY82:EPZ82"/>
    <mergeCell ref="EQA82:EQB82"/>
    <mergeCell ref="EQC82:EQD82"/>
    <mergeCell ref="EQE82:EQF82"/>
    <mergeCell ref="EQG82:EQH82"/>
    <mergeCell ref="EPO82:EPP82"/>
    <mergeCell ref="EPQ82:EPR82"/>
    <mergeCell ref="EPS82:EPT82"/>
    <mergeCell ref="EPU82:EPV82"/>
    <mergeCell ref="EPW82:EPX82"/>
    <mergeCell ref="EPE82:EPF82"/>
    <mergeCell ref="EPG82:EPH82"/>
    <mergeCell ref="EPI82:EPJ82"/>
    <mergeCell ref="EPK82:EPL82"/>
    <mergeCell ref="EPM82:EPN82"/>
    <mergeCell ref="EOU82:EOV82"/>
    <mergeCell ref="EOW82:EOX82"/>
    <mergeCell ref="EOY82:EOZ82"/>
    <mergeCell ref="EPA82:EPB82"/>
    <mergeCell ref="EPC82:EPD82"/>
    <mergeCell ref="EOK82:EOL82"/>
    <mergeCell ref="EOM82:EON82"/>
    <mergeCell ref="EOO82:EOP82"/>
    <mergeCell ref="EOQ82:EOR82"/>
    <mergeCell ref="EOS82:EOT82"/>
    <mergeCell ref="EOA82:EOB82"/>
    <mergeCell ref="EOC82:EOD82"/>
    <mergeCell ref="EOE82:EOF82"/>
    <mergeCell ref="EOG82:EOH82"/>
    <mergeCell ref="EOI82:EOJ82"/>
    <mergeCell ref="ENQ82:ENR82"/>
    <mergeCell ref="ENS82:ENT82"/>
    <mergeCell ref="ENU82:ENV82"/>
    <mergeCell ref="ENW82:ENX82"/>
    <mergeCell ref="ENY82:ENZ82"/>
    <mergeCell ref="ENG82:ENH82"/>
    <mergeCell ref="ENI82:ENJ82"/>
    <mergeCell ref="ENK82:ENL82"/>
    <mergeCell ref="ENM82:ENN82"/>
    <mergeCell ref="ENO82:ENP82"/>
    <mergeCell ref="EMW82:EMX82"/>
    <mergeCell ref="EMY82:EMZ82"/>
    <mergeCell ref="ENA82:ENB82"/>
    <mergeCell ref="ENC82:END82"/>
    <mergeCell ref="ENE82:ENF82"/>
    <mergeCell ref="EMM82:EMN82"/>
    <mergeCell ref="EMO82:EMP82"/>
    <mergeCell ref="EMQ82:EMR82"/>
    <mergeCell ref="EMS82:EMT82"/>
    <mergeCell ref="EMU82:EMV82"/>
    <mergeCell ref="EMC82:EMD82"/>
    <mergeCell ref="EME82:EMF82"/>
    <mergeCell ref="EMG82:EMH82"/>
    <mergeCell ref="EMI82:EMJ82"/>
    <mergeCell ref="EMK82:EML82"/>
    <mergeCell ref="ELS82:ELT82"/>
    <mergeCell ref="ELU82:ELV82"/>
    <mergeCell ref="ELW82:ELX82"/>
    <mergeCell ref="ELY82:ELZ82"/>
    <mergeCell ref="EMA82:EMB82"/>
    <mergeCell ref="ELI82:ELJ82"/>
    <mergeCell ref="ELK82:ELL82"/>
    <mergeCell ref="ELM82:ELN82"/>
    <mergeCell ref="ELO82:ELP82"/>
    <mergeCell ref="ELQ82:ELR82"/>
    <mergeCell ref="EKY82:EKZ82"/>
    <mergeCell ref="ELA82:ELB82"/>
    <mergeCell ref="ELC82:ELD82"/>
    <mergeCell ref="ELE82:ELF82"/>
    <mergeCell ref="ELG82:ELH82"/>
    <mergeCell ref="EKO82:EKP82"/>
    <mergeCell ref="EKQ82:EKR82"/>
    <mergeCell ref="EKS82:EKT82"/>
    <mergeCell ref="EKU82:EKV82"/>
    <mergeCell ref="EKW82:EKX82"/>
    <mergeCell ref="EKE82:EKF82"/>
    <mergeCell ref="EKG82:EKH82"/>
    <mergeCell ref="EKI82:EKJ82"/>
    <mergeCell ref="EKK82:EKL82"/>
    <mergeCell ref="EKM82:EKN82"/>
    <mergeCell ref="EJU82:EJV82"/>
    <mergeCell ref="EJW82:EJX82"/>
    <mergeCell ref="EJY82:EJZ82"/>
    <mergeCell ref="EKA82:EKB82"/>
    <mergeCell ref="EKC82:EKD82"/>
    <mergeCell ref="EJK82:EJL82"/>
    <mergeCell ref="EJM82:EJN82"/>
    <mergeCell ref="EJO82:EJP82"/>
    <mergeCell ref="EJQ82:EJR82"/>
    <mergeCell ref="EJS82:EJT82"/>
    <mergeCell ref="EJA82:EJB82"/>
    <mergeCell ref="EJC82:EJD82"/>
    <mergeCell ref="EJE82:EJF82"/>
    <mergeCell ref="EJG82:EJH82"/>
    <mergeCell ref="EJI82:EJJ82"/>
    <mergeCell ref="EIQ82:EIR82"/>
    <mergeCell ref="EIS82:EIT82"/>
    <mergeCell ref="EIU82:EIV82"/>
    <mergeCell ref="EIW82:EIX82"/>
    <mergeCell ref="EIY82:EIZ82"/>
    <mergeCell ref="EIG82:EIH82"/>
    <mergeCell ref="EII82:EIJ82"/>
    <mergeCell ref="EIK82:EIL82"/>
    <mergeCell ref="EIM82:EIN82"/>
    <mergeCell ref="EIO82:EIP82"/>
    <mergeCell ref="EHW82:EHX82"/>
    <mergeCell ref="EHY82:EHZ82"/>
    <mergeCell ref="EIA82:EIB82"/>
    <mergeCell ref="EIC82:EID82"/>
    <mergeCell ref="EIE82:EIF82"/>
    <mergeCell ref="EHM82:EHN82"/>
    <mergeCell ref="EHO82:EHP82"/>
    <mergeCell ref="EHQ82:EHR82"/>
    <mergeCell ref="EHS82:EHT82"/>
    <mergeCell ref="EHU82:EHV82"/>
    <mergeCell ref="EHC82:EHD82"/>
    <mergeCell ref="EHE82:EHF82"/>
    <mergeCell ref="EHG82:EHH82"/>
    <mergeCell ref="EHI82:EHJ82"/>
    <mergeCell ref="EHK82:EHL82"/>
    <mergeCell ref="EGS82:EGT82"/>
    <mergeCell ref="EGU82:EGV82"/>
    <mergeCell ref="EGW82:EGX82"/>
    <mergeCell ref="EGY82:EGZ82"/>
    <mergeCell ref="EHA82:EHB82"/>
    <mergeCell ref="EGI82:EGJ82"/>
    <mergeCell ref="EGK82:EGL82"/>
    <mergeCell ref="EGM82:EGN82"/>
    <mergeCell ref="EGO82:EGP82"/>
    <mergeCell ref="EGQ82:EGR82"/>
    <mergeCell ref="EFY82:EFZ82"/>
    <mergeCell ref="EGA82:EGB82"/>
    <mergeCell ref="EGC82:EGD82"/>
    <mergeCell ref="EGE82:EGF82"/>
    <mergeCell ref="EGG82:EGH82"/>
    <mergeCell ref="EFO82:EFP82"/>
    <mergeCell ref="EFQ82:EFR82"/>
    <mergeCell ref="EFS82:EFT82"/>
    <mergeCell ref="EFU82:EFV82"/>
    <mergeCell ref="EFW82:EFX82"/>
    <mergeCell ref="EFE82:EFF82"/>
    <mergeCell ref="EFG82:EFH82"/>
    <mergeCell ref="EFI82:EFJ82"/>
    <mergeCell ref="EFK82:EFL82"/>
    <mergeCell ref="EFM82:EFN82"/>
    <mergeCell ref="EEU82:EEV82"/>
    <mergeCell ref="EEW82:EEX82"/>
    <mergeCell ref="EEY82:EEZ82"/>
    <mergeCell ref="EFA82:EFB82"/>
    <mergeCell ref="EFC82:EFD82"/>
    <mergeCell ref="EEK82:EEL82"/>
    <mergeCell ref="EEM82:EEN82"/>
    <mergeCell ref="EEO82:EEP82"/>
    <mergeCell ref="EEQ82:EER82"/>
    <mergeCell ref="EES82:EET82"/>
    <mergeCell ref="EEA82:EEB82"/>
    <mergeCell ref="EEC82:EED82"/>
    <mergeCell ref="EEE82:EEF82"/>
    <mergeCell ref="EEG82:EEH82"/>
    <mergeCell ref="EEI82:EEJ82"/>
    <mergeCell ref="EDQ82:EDR82"/>
    <mergeCell ref="EDS82:EDT82"/>
    <mergeCell ref="EDU82:EDV82"/>
    <mergeCell ref="EDW82:EDX82"/>
    <mergeCell ref="EDY82:EDZ82"/>
    <mergeCell ref="EDG82:EDH82"/>
    <mergeCell ref="EDI82:EDJ82"/>
    <mergeCell ref="EDK82:EDL82"/>
    <mergeCell ref="EDM82:EDN82"/>
    <mergeCell ref="EDO82:EDP82"/>
    <mergeCell ref="ECW82:ECX82"/>
    <mergeCell ref="ECY82:ECZ82"/>
    <mergeCell ref="EDA82:EDB82"/>
    <mergeCell ref="EDC82:EDD82"/>
    <mergeCell ref="EDE82:EDF82"/>
    <mergeCell ref="ECM82:ECN82"/>
    <mergeCell ref="ECO82:ECP82"/>
    <mergeCell ref="ECQ82:ECR82"/>
    <mergeCell ref="ECS82:ECT82"/>
    <mergeCell ref="ECU82:ECV82"/>
    <mergeCell ref="ECC82:ECD82"/>
    <mergeCell ref="ECE82:ECF82"/>
    <mergeCell ref="ECG82:ECH82"/>
    <mergeCell ref="ECI82:ECJ82"/>
    <mergeCell ref="ECK82:ECL82"/>
    <mergeCell ref="EBS82:EBT82"/>
    <mergeCell ref="EBU82:EBV82"/>
    <mergeCell ref="EBW82:EBX82"/>
    <mergeCell ref="EBY82:EBZ82"/>
    <mergeCell ref="ECA82:ECB82"/>
    <mergeCell ref="EBI82:EBJ82"/>
    <mergeCell ref="EBK82:EBL82"/>
    <mergeCell ref="EBM82:EBN82"/>
    <mergeCell ref="EBO82:EBP82"/>
    <mergeCell ref="EBQ82:EBR82"/>
    <mergeCell ref="EAY82:EAZ82"/>
    <mergeCell ref="EBA82:EBB82"/>
    <mergeCell ref="EBC82:EBD82"/>
    <mergeCell ref="EBE82:EBF82"/>
    <mergeCell ref="EBG82:EBH82"/>
    <mergeCell ref="EAO82:EAP82"/>
    <mergeCell ref="EAQ82:EAR82"/>
    <mergeCell ref="EAS82:EAT82"/>
    <mergeCell ref="EAU82:EAV82"/>
    <mergeCell ref="EAW82:EAX82"/>
    <mergeCell ref="EAE82:EAF82"/>
    <mergeCell ref="EAG82:EAH82"/>
    <mergeCell ref="EAI82:EAJ82"/>
    <mergeCell ref="EAK82:EAL82"/>
    <mergeCell ref="EAM82:EAN82"/>
    <mergeCell ref="DZU82:DZV82"/>
    <mergeCell ref="DZW82:DZX82"/>
    <mergeCell ref="DZY82:DZZ82"/>
    <mergeCell ref="EAA82:EAB82"/>
    <mergeCell ref="EAC82:EAD82"/>
    <mergeCell ref="DZK82:DZL82"/>
    <mergeCell ref="DZM82:DZN82"/>
    <mergeCell ref="DZO82:DZP82"/>
    <mergeCell ref="DZQ82:DZR82"/>
    <mergeCell ref="DZS82:DZT82"/>
    <mergeCell ref="DZA82:DZB82"/>
    <mergeCell ref="DZC82:DZD82"/>
    <mergeCell ref="DZE82:DZF82"/>
    <mergeCell ref="DZG82:DZH82"/>
    <mergeCell ref="DZI82:DZJ82"/>
    <mergeCell ref="DYQ82:DYR82"/>
    <mergeCell ref="DYS82:DYT82"/>
    <mergeCell ref="DYU82:DYV82"/>
    <mergeCell ref="DYW82:DYX82"/>
    <mergeCell ref="DYY82:DYZ82"/>
    <mergeCell ref="DYG82:DYH82"/>
    <mergeCell ref="DYI82:DYJ82"/>
    <mergeCell ref="DYK82:DYL82"/>
    <mergeCell ref="DYM82:DYN82"/>
    <mergeCell ref="DYO82:DYP82"/>
    <mergeCell ref="DXW82:DXX82"/>
    <mergeCell ref="DXY82:DXZ82"/>
    <mergeCell ref="DYA82:DYB82"/>
    <mergeCell ref="DYC82:DYD82"/>
    <mergeCell ref="DYE82:DYF82"/>
    <mergeCell ref="DXM82:DXN82"/>
    <mergeCell ref="DXO82:DXP82"/>
    <mergeCell ref="DXQ82:DXR82"/>
    <mergeCell ref="DXS82:DXT82"/>
    <mergeCell ref="DXU82:DXV82"/>
    <mergeCell ref="DXC82:DXD82"/>
    <mergeCell ref="DXE82:DXF82"/>
    <mergeCell ref="DXG82:DXH82"/>
    <mergeCell ref="DXI82:DXJ82"/>
    <mergeCell ref="DXK82:DXL82"/>
    <mergeCell ref="DWS82:DWT82"/>
    <mergeCell ref="DWU82:DWV82"/>
    <mergeCell ref="DWW82:DWX82"/>
    <mergeCell ref="DWY82:DWZ82"/>
    <mergeCell ref="DXA82:DXB82"/>
    <mergeCell ref="DWI82:DWJ82"/>
    <mergeCell ref="DWK82:DWL82"/>
    <mergeCell ref="DWM82:DWN82"/>
    <mergeCell ref="DWO82:DWP82"/>
    <mergeCell ref="DWQ82:DWR82"/>
    <mergeCell ref="DVY82:DVZ82"/>
    <mergeCell ref="DWA82:DWB82"/>
    <mergeCell ref="DWC82:DWD82"/>
    <mergeCell ref="DWE82:DWF82"/>
    <mergeCell ref="DWG82:DWH82"/>
    <mergeCell ref="DVO82:DVP82"/>
    <mergeCell ref="DVQ82:DVR82"/>
    <mergeCell ref="DVS82:DVT82"/>
    <mergeCell ref="DVU82:DVV82"/>
    <mergeCell ref="DVW82:DVX82"/>
    <mergeCell ref="DVE82:DVF82"/>
    <mergeCell ref="DVG82:DVH82"/>
    <mergeCell ref="DVI82:DVJ82"/>
    <mergeCell ref="DVK82:DVL82"/>
    <mergeCell ref="DVM82:DVN82"/>
    <mergeCell ref="DUU82:DUV82"/>
    <mergeCell ref="DUW82:DUX82"/>
    <mergeCell ref="DUY82:DUZ82"/>
    <mergeCell ref="DVA82:DVB82"/>
    <mergeCell ref="DVC82:DVD82"/>
    <mergeCell ref="DUK82:DUL82"/>
    <mergeCell ref="DUM82:DUN82"/>
    <mergeCell ref="DUO82:DUP82"/>
    <mergeCell ref="DUQ82:DUR82"/>
    <mergeCell ref="DUS82:DUT82"/>
    <mergeCell ref="DUA82:DUB82"/>
    <mergeCell ref="DUC82:DUD82"/>
    <mergeCell ref="DUE82:DUF82"/>
    <mergeCell ref="DUG82:DUH82"/>
    <mergeCell ref="DUI82:DUJ82"/>
    <mergeCell ref="DTQ82:DTR82"/>
    <mergeCell ref="DTS82:DTT82"/>
    <mergeCell ref="DTU82:DTV82"/>
    <mergeCell ref="DTW82:DTX82"/>
    <mergeCell ref="DTY82:DTZ82"/>
    <mergeCell ref="DTG82:DTH82"/>
    <mergeCell ref="DTI82:DTJ82"/>
    <mergeCell ref="DTK82:DTL82"/>
    <mergeCell ref="DTM82:DTN82"/>
    <mergeCell ref="DTO82:DTP82"/>
    <mergeCell ref="DSW82:DSX82"/>
    <mergeCell ref="DSY82:DSZ82"/>
    <mergeCell ref="DTA82:DTB82"/>
    <mergeCell ref="DTC82:DTD82"/>
    <mergeCell ref="DTE82:DTF82"/>
    <mergeCell ref="DSM82:DSN82"/>
    <mergeCell ref="DSO82:DSP82"/>
    <mergeCell ref="DSQ82:DSR82"/>
    <mergeCell ref="DSS82:DST82"/>
    <mergeCell ref="DSU82:DSV82"/>
    <mergeCell ref="DSC82:DSD82"/>
    <mergeCell ref="DSE82:DSF82"/>
    <mergeCell ref="DSG82:DSH82"/>
    <mergeCell ref="DSI82:DSJ82"/>
    <mergeCell ref="DSK82:DSL82"/>
    <mergeCell ref="DRS82:DRT82"/>
    <mergeCell ref="DRU82:DRV82"/>
    <mergeCell ref="DRW82:DRX82"/>
    <mergeCell ref="DRY82:DRZ82"/>
    <mergeCell ref="DSA82:DSB82"/>
    <mergeCell ref="DRI82:DRJ82"/>
    <mergeCell ref="DRK82:DRL82"/>
    <mergeCell ref="DRM82:DRN82"/>
    <mergeCell ref="DRO82:DRP82"/>
    <mergeCell ref="DRQ82:DRR82"/>
    <mergeCell ref="DQY82:DQZ82"/>
    <mergeCell ref="DRA82:DRB82"/>
    <mergeCell ref="DRC82:DRD82"/>
    <mergeCell ref="DRE82:DRF82"/>
    <mergeCell ref="DRG82:DRH82"/>
    <mergeCell ref="DQO82:DQP82"/>
    <mergeCell ref="DQQ82:DQR82"/>
    <mergeCell ref="DQS82:DQT82"/>
    <mergeCell ref="DQU82:DQV82"/>
    <mergeCell ref="DQW82:DQX82"/>
    <mergeCell ref="DQE82:DQF82"/>
    <mergeCell ref="DQG82:DQH82"/>
    <mergeCell ref="DQI82:DQJ82"/>
    <mergeCell ref="DQK82:DQL82"/>
    <mergeCell ref="DQM82:DQN82"/>
    <mergeCell ref="DPU82:DPV82"/>
    <mergeCell ref="DPW82:DPX82"/>
    <mergeCell ref="DPY82:DPZ82"/>
    <mergeCell ref="DQA82:DQB82"/>
    <mergeCell ref="DQC82:DQD82"/>
    <mergeCell ref="DPK82:DPL82"/>
    <mergeCell ref="DPM82:DPN82"/>
    <mergeCell ref="DPO82:DPP82"/>
    <mergeCell ref="DPQ82:DPR82"/>
    <mergeCell ref="DPS82:DPT82"/>
    <mergeCell ref="DPA82:DPB82"/>
    <mergeCell ref="DPC82:DPD82"/>
    <mergeCell ref="DPE82:DPF82"/>
    <mergeCell ref="DPG82:DPH82"/>
    <mergeCell ref="DPI82:DPJ82"/>
    <mergeCell ref="DOQ82:DOR82"/>
    <mergeCell ref="DOS82:DOT82"/>
    <mergeCell ref="DOU82:DOV82"/>
    <mergeCell ref="DOW82:DOX82"/>
    <mergeCell ref="DOY82:DOZ82"/>
    <mergeCell ref="DOG82:DOH82"/>
    <mergeCell ref="DOI82:DOJ82"/>
    <mergeCell ref="DOK82:DOL82"/>
    <mergeCell ref="DOM82:DON82"/>
    <mergeCell ref="DOO82:DOP82"/>
    <mergeCell ref="DNW82:DNX82"/>
    <mergeCell ref="DNY82:DNZ82"/>
    <mergeCell ref="DOA82:DOB82"/>
    <mergeCell ref="DOC82:DOD82"/>
    <mergeCell ref="DOE82:DOF82"/>
    <mergeCell ref="DNM82:DNN82"/>
    <mergeCell ref="DNO82:DNP82"/>
    <mergeCell ref="DNQ82:DNR82"/>
    <mergeCell ref="DNS82:DNT82"/>
    <mergeCell ref="DNU82:DNV82"/>
    <mergeCell ref="DNC82:DND82"/>
    <mergeCell ref="DNE82:DNF82"/>
    <mergeCell ref="DNG82:DNH82"/>
    <mergeCell ref="DNI82:DNJ82"/>
    <mergeCell ref="DNK82:DNL82"/>
    <mergeCell ref="DMS82:DMT82"/>
    <mergeCell ref="DMU82:DMV82"/>
    <mergeCell ref="DMW82:DMX82"/>
    <mergeCell ref="DMY82:DMZ82"/>
    <mergeCell ref="DNA82:DNB82"/>
    <mergeCell ref="DMI82:DMJ82"/>
    <mergeCell ref="DMK82:DML82"/>
    <mergeCell ref="DMM82:DMN82"/>
    <mergeCell ref="DMO82:DMP82"/>
    <mergeCell ref="DMQ82:DMR82"/>
    <mergeCell ref="DLY82:DLZ82"/>
    <mergeCell ref="DMA82:DMB82"/>
    <mergeCell ref="DMC82:DMD82"/>
    <mergeCell ref="DME82:DMF82"/>
    <mergeCell ref="DMG82:DMH82"/>
    <mergeCell ref="DLO82:DLP82"/>
    <mergeCell ref="DLQ82:DLR82"/>
    <mergeCell ref="DLS82:DLT82"/>
    <mergeCell ref="DLU82:DLV82"/>
    <mergeCell ref="DLW82:DLX82"/>
    <mergeCell ref="DLE82:DLF82"/>
    <mergeCell ref="DLG82:DLH82"/>
    <mergeCell ref="DLI82:DLJ82"/>
    <mergeCell ref="DLK82:DLL82"/>
    <mergeCell ref="DLM82:DLN82"/>
    <mergeCell ref="DKU82:DKV82"/>
    <mergeCell ref="DKW82:DKX82"/>
    <mergeCell ref="DKY82:DKZ82"/>
    <mergeCell ref="DLA82:DLB82"/>
    <mergeCell ref="DLC82:DLD82"/>
    <mergeCell ref="DKK82:DKL82"/>
    <mergeCell ref="DKM82:DKN82"/>
    <mergeCell ref="DKO82:DKP82"/>
    <mergeCell ref="DKQ82:DKR82"/>
    <mergeCell ref="DKS82:DKT82"/>
    <mergeCell ref="DKA82:DKB82"/>
    <mergeCell ref="DKC82:DKD82"/>
    <mergeCell ref="DKE82:DKF82"/>
    <mergeCell ref="DKG82:DKH82"/>
    <mergeCell ref="DKI82:DKJ82"/>
    <mergeCell ref="DJQ82:DJR82"/>
    <mergeCell ref="DJS82:DJT82"/>
    <mergeCell ref="DJU82:DJV82"/>
    <mergeCell ref="DJW82:DJX82"/>
    <mergeCell ref="DJY82:DJZ82"/>
    <mergeCell ref="DJG82:DJH82"/>
    <mergeCell ref="DJI82:DJJ82"/>
    <mergeCell ref="DJK82:DJL82"/>
    <mergeCell ref="DJM82:DJN82"/>
    <mergeCell ref="DJO82:DJP82"/>
    <mergeCell ref="DIW82:DIX82"/>
    <mergeCell ref="DIY82:DIZ82"/>
    <mergeCell ref="DJA82:DJB82"/>
    <mergeCell ref="DJC82:DJD82"/>
    <mergeCell ref="DJE82:DJF82"/>
    <mergeCell ref="DIM82:DIN82"/>
    <mergeCell ref="DIO82:DIP82"/>
    <mergeCell ref="DIQ82:DIR82"/>
    <mergeCell ref="DIS82:DIT82"/>
    <mergeCell ref="DIU82:DIV82"/>
    <mergeCell ref="DIC82:DID82"/>
    <mergeCell ref="DIE82:DIF82"/>
    <mergeCell ref="DIG82:DIH82"/>
    <mergeCell ref="DII82:DIJ82"/>
    <mergeCell ref="DIK82:DIL82"/>
    <mergeCell ref="DHS82:DHT82"/>
    <mergeCell ref="DHU82:DHV82"/>
    <mergeCell ref="DHW82:DHX82"/>
    <mergeCell ref="DHY82:DHZ82"/>
    <mergeCell ref="DIA82:DIB82"/>
    <mergeCell ref="DHI82:DHJ82"/>
    <mergeCell ref="DHK82:DHL82"/>
    <mergeCell ref="DHM82:DHN82"/>
    <mergeCell ref="DHO82:DHP82"/>
    <mergeCell ref="DHQ82:DHR82"/>
    <mergeCell ref="DGY82:DGZ82"/>
    <mergeCell ref="DHA82:DHB82"/>
    <mergeCell ref="DHC82:DHD82"/>
    <mergeCell ref="DHE82:DHF82"/>
    <mergeCell ref="DHG82:DHH82"/>
    <mergeCell ref="DGO82:DGP82"/>
    <mergeCell ref="DGQ82:DGR82"/>
    <mergeCell ref="DGS82:DGT82"/>
    <mergeCell ref="DGU82:DGV82"/>
    <mergeCell ref="DGW82:DGX82"/>
    <mergeCell ref="DGE82:DGF82"/>
    <mergeCell ref="DGG82:DGH82"/>
    <mergeCell ref="DGI82:DGJ82"/>
    <mergeCell ref="DGK82:DGL82"/>
    <mergeCell ref="DGM82:DGN82"/>
    <mergeCell ref="DFU82:DFV82"/>
    <mergeCell ref="DFW82:DFX82"/>
    <mergeCell ref="DFY82:DFZ82"/>
    <mergeCell ref="DGA82:DGB82"/>
    <mergeCell ref="DGC82:DGD82"/>
    <mergeCell ref="DFK82:DFL82"/>
    <mergeCell ref="DFM82:DFN82"/>
    <mergeCell ref="DFO82:DFP82"/>
    <mergeCell ref="DFQ82:DFR82"/>
    <mergeCell ref="DFS82:DFT82"/>
    <mergeCell ref="DFA82:DFB82"/>
    <mergeCell ref="DFC82:DFD82"/>
    <mergeCell ref="DFE82:DFF82"/>
    <mergeCell ref="DFG82:DFH82"/>
    <mergeCell ref="DFI82:DFJ82"/>
    <mergeCell ref="DEQ82:DER82"/>
    <mergeCell ref="DES82:DET82"/>
    <mergeCell ref="DEU82:DEV82"/>
    <mergeCell ref="DEW82:DEX82"/>
    <mergeCell ref="DEY82:DEZ82"/>
    <mergeCell ref="DEG82:DEH82"/>
    <mergeCell ref="DEI82:DEJ82"/>
    <mergeCell ref="DEK82:DEL82"/>
    <mergeCell ref="DEM82:DEN82"/>
    <mergeCell ref="DEO82:DEP82"/>
    <mergeCell ref="DDW82:DDX82"/>
    <mergeCell ref="DDY82:DDZ82"/>
    <mergeCell ref="DEA82:DEB82"/>
    <mergeCell ref="DEC82:DED82"/>
    <mergeCell ref="DEE82:DEF82"/>
    <mergeCell ref="DDM82:DDN82"/>
    <mergeCell ref="DDO82:DDP82"/>
    <mergeCell ref="DDQ82:DDR82"/>
    <mergeCell ref="DDS82:DDT82"/>
    <mergeCell ref="DDU82:DDV82"/>
    <mergeCell ref="DDC82:DDD82"/>
    <mergeCell ref="DDE82:DDF82"/>
    <mergeCell ref="DDG82:DDH82"/>
    <mergeCell ref="DDI82:DDJ82"/>
    <mergeCell ref="DDK82:DDL82"/>
    <mergeCell ref="DCS82:DCT82"/>
    <mergeCell ref="DCU82:DCV82"/>
    <mergeCell ref="DCW82:DCX82"/>
    <mergeCell ref="DCY82:DCZ82"/>
    <mergeCell ref="DDA82:DDB82"/>
    <mergeCell ref="DCI82:DCJ82"/>
    <mergeCell ref="DCK82:DCL82"/>
    <mergeCell ref="DCM82:DCN82"/>
    <mergeCell ref="DCO82:DCP82"/>
    <mergeCell ref="DCQ82:DCR82"/>
    <mergeCell ref="DBY82:DBZ82"/>
    <mergeCell ref="DCA82:DCB82"/>
    <mergeCell ref="DCC82:DCD82"/>
    <mergeCell ref="DCE82:DCF82"/>
    <mergeCell ref="DCG82:DCH82"/>
    <mergeCell ref="DBO82:DBP82"/>
    <mergeCell ref="DBQ82:DBR82"/>
    <mergeCell ref="DBS82:DBT82"/>
    <mergeCell ref="DBU82:DBV82"/>
    <mergeCell ref="DBW82:DBX82"/>
    <mergeCell ref="DBE82:DBF82"/>
    <mergeCell ref="DBG82:DBH82"/>
    <mergeCell ref="DBI82:DBJ82"/>
    <mergeCell ref="DBK82:DBL82"/>
    <mergeCell ref="DBM82:DBN82"/>
    <mergeCell ref="DAU82:DAV82"/>
    <mergeCell ref="DAW82:DAX82"/>
    <mergeCell ref="DAY82:DAZ82"/>
    <mergeCell ref="DBA82:DBB82"/>
    <mergeCell ref="DBC82:DBD82"/>
    <mergeCell ref="DAK82:DAL82"/>
    <mergeCell ref="DAM82:DAN82"/>
    <mergeCell ref="DAO82:DAP82"/>
    <mergeCell ref="DAQ82:DAR82"/>
    <mergeCell ref="DAS82:DAT82"/>
    <mergeCell ref="DAA82:DAB82"/>
    <mergeCell ref="DAC82:DAD82"/>
    <mergeCell ref="DAE82:DAF82"/>
    <mergeCell ref="DAG82:DAH82"/>
    <mergeCell ref="DAI82:DAJ82"/>
    <mergeCell ref="CZQ82:CZR82"/>
    <mergeCell ref="CZS82:CZT82"/>
    <mergeCell ref="CZU82:CZV82"/>
    <mergeCell ref="CZW82:CZX82"/>
    <mergeCell ref="CZY82:CZZ82"/>
    <mergeCell ref="CZG82:CZH82"/>
    <mergeCell ref="CZI82:CZJ82"/>
    <mergeCell ref="CZK82:CZL82"/>
    <mergeCell ref="CZM82:CZN82"/>
    <mergeCell ref="CZO82:CZP82"/>
    <mergeCell ref="CYW82:CYX82"/>
    <mergeCell ref="CYY82:CYZ82"/>
    <mergeCell ref="CZA82:CZB82"/>
    <mergeCell ref="CZC82:CZD82"/>
    <mergeCell ref="CZE82:CZF82"/>
    <mergeCell ref="CYM82:CYN82"/>
    <mergeCell ref="CYO82:CYP82"/>
    <mergeCell ref="CYQ82:CYR82"/>
    <mergeCell ref="CYS82:CYT82"/>
    <mergeCell ref="CYU82:CYV82"/>
    <mergeCell ref="CYC82:CYD82"/>
    <mergeCell ref="CYE82:CYF82"/>
    <mergeCell ref="CYG82:CYH82"/>
    <mergeCell ref="CYI82:CYJ82"/>
    <mergeCell ref="CYK82:CYL82"/>
    <mergeCell ref="CXS82:CXT82"/>
    <mergeCell ref="CXU82:CXV82"/>
    <mergeCell ref="CXW82:CXX82"/>
    <mergeCell ref="CXY82:CXZ82"/>
    <mergeCell ref="CYA82:CYB82"/>
    <mergeCell ref="CXI82:CXJ82"/>
    <mergeCell ref="CXK82:CXL82"/>
    <mergeCell ref="CXM82:CXN82"/>
    <mergeCell ref="CXO82:CXP82"/>
    <mergeCell ref="CXQ82:CXR82"/>
    <mergeCell ref="CWY82:CWZ82"/>
    <mergeCell ref="CXA82:CXB82"/>
    <mergeCell ref="CXC82:CXD82"/>
    <mergeCell ref="CXE82:CXF82"/>
    <mergeCell ref="CXG82:CXH82"/>
    <mergeCell ref="CWO82:CWP82"/>
    <mergeCell ref="CWQ82:CWR82"/>
    <mergeCell ref="CWS82:CWT82"/>
    <mergeCell ref="CWU82:CWV82"/>
    <mergeCell ref="CWW82:CWX82"/>
    <mergeCell ref="CWE82:CWF82"/>
    <mergeCell ref="CWG82:CWH82"/>
    <mergeCell ref="CWI82:CWJ82"/>
    <mergeCell ref="CWK82:CWL82"/>
    <mergeCell ref="CWM82:CWN82"/>
    <mergeCell ref="CVU82:CVV82"/>
    <mergeCell ref="CVW82:CVX82"/>
    <mergeCell ref="CVY82:CVZ82"/>
    <mergeCell ref="CWA82:CWB82"/>
    <mergeCell ref="CWC82:CWD82"/>
    <mergeCell ref="CVK82:CVL82"/>
    <mergeCell ref="CVM82:CVN82"/>
    <mergeCell ref="CVO82:CVP82"/>
    <mergeCell ref="CVQ82:CVR82"/>
    <mergeCell ref="CVS82:CVT82"/>
    <mergeCell ref="CVA82:CVB82"/>
    <mergeCell ref="CVC82:CVD82"/>
    <mergeCell ref="CVE82:CVF82"/>
    <mergeCell ref="CVG82:CVH82"/>
    <mergeCell ref="CVI82:CVJ82"/>
    <mergeCell ref="CUQ82:CUR82"/>
    <mergeCell ref="CUS82:CUT82"/>
    <mergeCell ref="CUU82:CUV82"/>
    <mergeCell ref="CUW82:CUX82"/>
    <mergeCell ref="CUY82:CUZ82"/>
    <mergeCell ref="CUG82:CUH82"/>
    <mergeCell ref="CUI82:CUJ82"/>
    <mergeCell ref="CUK82:CUL82"/>
    <mergeCell ref="CUM82:CUN82"/>
    <mergeCell ref="CUO82:CUP82"/>
    <mergeCell ref="CTW82:CTX82"/>
    <mergeCell ref="CTY82:CTZ82"/>
    <mergeCell ref="CUA82:CUB82"/>
    <mergeCell ref="CUC82:CUD82"/>
    <mergeCell ref="CUE82:CUF82"/>
    <mergeCell ref="CTM82:CTN82"/>
    <mergeCell ref="CTO82:CTP82"/>
    <mergeCell ref="CTQ82:CTR82"/>
    <mergeCell ref="CTS82:CTT82"/>
    <mergeCell ref="CTU82:CTV82"/>
    <mergeCell ref="CTC82:CTD82"/>
    <mergeCell ref="CTE82:CTF82"/>
    <mergeCell ref="CTG82:CTH82"/>
    <mergeCell ref="CTI82:CTJ82"/>
    <mergeCell ref="CTK82:CTL82"/>
    <mergeCell ref="CSS82:CST82"/>
    <mergeCell ref="CSU82:CSV82"/>
    <mergeCell ref="CSW82:CSX82"/>
    <mergeCell ref="CSY82:CSZ82"/>
    <mergeCell ref="CTA82:CTB82"/>
    <mergeCell ref="CSI82:CSJ82"/>
    <mergeCell ref="CSK82:CSL82"/>
    <mergeCell ref="CSM82:CSN82"/>
    <mergeCell ref="CSO82:CSP82"/>
    <mergeCell ref="CSQ82:CSR82"/>
    <mergeCell ref="CRY82:CRZ82"/>
    <mergeCell ref="CSA82:CSB82"/>
    <mergeCell ref="CSC82:CSD82"/>
    <mergeCell ref="CSE82:CSF82"/>
    <mergeCell ref="CSG82:CSH82"/>
    <mergeCell ref="CRO82:CRP82"/>
    <mergeCell ref="CRQ82:CRR82"/>
    <mergeCell ref="CRS82:CRT82"/>
    <mergeCell ref="CRU82:CRV82"/>
    <mergeCell ref="CRW82:CRX82"/>
    <mergeCell ref="CRE82:CRF82"/>
    <mergeCell ref="CRG82:CRH82"/>
    <mergeCell ref="CRI82:CRJ82"/>
    <mergeCell ref="CRK82:CRL82"/>
    <mergeCell ref="CRM82:CRN82"/>
    <mergeCell ref="CQU82:CQV82"/>
    <mergeCell ref="CQW82:CQX82"/>
    <mergeCell ref="CQY82:CQZ82"/>
    <mergeCell ref="CRA82:CRB82"/>
    <mergeCell ref="CRC82:CRD82"/>
    <mergeCell ref="CQK82:CQL82"/>
    <mergeCell ref="CQM82:CQN82"/>
    <mergeCell ref="CQO82:CQP82"/>
    <mergeCell ref="CQQ82:CQR82"/>
    <mergeCell ref="CQS82:CQT82"/>
    <mergeCell ref="CQA82:CQB82"/>
    <mergeCell ref="CQC82:CQD82"/>
    <mergeCell ref="CQE82:CQF82"/>
    <mergeCell ref="CQG82:CQH82"/>
    <mergeCell ref="CQI82:CQJ82"/>
    <mergeCell ref="CPQ82:CPR82"/>
    <mergeCell ref="CPS82:CPT82"/>
    <mergeCell ref="CPU82:CPV82"/>
    <mergeCell ref="CPW82:CPX82"/>
    <mergeCell ref="CPY82:CPZ82"/>
    <mergeCell ref="CPG82:CPH82"/>
    <mergeCell ref="CPI82:CPJ82"/>
    <mergeCell ref="CPK82:CPL82"/>
    <mergeCell ref="CPM82:CPN82"/>
    <mergeCell ref="CPO82:CPP82"/>
    <mergeCell ref="COW82:COX82"/>
    <mergeCell ref="COY82:COZ82"/>
    <mergeCell ref="CPA82:CPB82"/>
    <mergeCell ref="CPC82:CPD82"/>
    <mergeCell ref="CPE82:CPF82"/>
    <mergeCell ref="COM82:CON82"/>
    <mergeCell ref="COO82:COP82"/>
    <mergeCell ref="COQ82:COR82"/>
    <mergeCell ref="COS82:COT82"/>
    <mergeCell ref="COU82:COV82"/>
    <mergeCell ref="COC82:COD82"/>
    <mergeCell ref="COE82:COF82"/>
    <mergeCell ref="COG82:COH82"/>
    <mergeCell ref="COI82:COJ82"/>
    <mergeCell ref="COK82:COL82"/>
    <mergeCell ref="CNS82:CNT82"/>
    <mergeCell ref="CNU82:CNV82"/>
    <mergeCell ref="CNW82:CNX82"/>
    <mergeCell ref="CNY82:CNZ82"/>
    <mergeCell ref="COA82:COB82"/>
    <mergeCell ref="CNI82:CNJ82"/>
    <mergeCell ref="CNK82:CNL82"/>
    <mergeCell ref="CNM82:CNN82"/>
    <mergeCell ref="CNO82:CNP82"/>
    <mergeCell ref="CNQ82:CNR82"/>
    <mergeCell ref="CMY82:CMZ82"/>
    <mergeCell ref="CNA82:CNB82"/>
    <mergeCell ref="CNC82:CND82"/>
    <mergeCell ref="CNE82:CNF82"/>
    <mergeCell ref="CNG82:CNH82"/>
    <mergeCell ref="CMO82:CMP82"/>
    <mergeCell ref="CMQ82:CMR82"/>
    <mergeCell ref="CMS82:CMT82"/>
    <mergeCell ref="CMU82:CMV82"/>
    <mergeCell ref="CMW82:CMX82"/>
    <mergeCell ref="CME82:CMF82"/>
    <mergeCell ref="CMG82:CMH82"/>
    <mergeCell ref="CMI82:CMJ82"/>
    <mergeCell ref="CMK82:CML82"/>
    <mergeCell ref="CMM82:CMN82"/>
    <mergeCell ref="CLU82:CLV82"/>
    <mergeCell ref="CLW82:CLX82"/>
    <mergeCell ref="CLY82:CLZ82"/>
    <mergeCell ref="CMA82:CMB82"/>
    <mergeCell ref="CMC82:CMD82"/>
    <mergeCell ref="CLK82:CLL82"/>
    <mergeCell ref="CLM82:CLN82"/>
    <mergeCell ref="CLO82:CLP82"/>
    <mergeCell ref="CLQ82:CLR82"/>
    <mergeCell ref="CLS82:CLT82"/>
    <mergeCell ref="CLA82:CLB82"/>
    <mergeCell ref="CLC82:CLD82"/>
    <mergeCell ref="CLE82:CLF82"/>
    <mergeCell ref="CLG82:CLH82"/>
    <mergeCell ref="CLI82:CLJ82"/>
    <mergeCell ref="CKQ82:CKR82"/>
    <mergeCell ref="CKS82:CKT82"/>
    <mergeCell ref="CKU82:CKV82"/>
    <mergeCell ref="CKW82:CKX82"/>
    <mergeCell ref="CKY82:CKZ82"/>
    <mergeCell ref="CKG82:CKH82"/>
    <mergeCell ref="CKI82:CKJ82"/>
    <mergeCell ref="CKK82:CKL82"/>
    <mergeCell ref="CKM82:CKN82"/>
    <mergeCell ref="CKO82:CKP82"/>
    <mergeCell ref="CJW82:CJX82"/>
    <mergeCell ref="CJY82:CJZ82"/>
    <mergeCell ref="CKA82:CKB82"/>
    <mergeCell ref="CKC82:CKD82"/>
    <mergeCell ref="CKE82:CKF82"/>
    <mergeCell ref="CJM82:CJN82"/>
    <mergeCell ref="CJO82:CJP82"/>
    <mergeCell ref="CJQ82:CJR82"/>
    <mergeCell ref="CJS82:CJT82"/>
    <mergeCell ref="CJU82:CJV82"/>
    <mergeCell ref="CJC82:CJD82"/>
    <mergeCell ref="CJE82:CJF82"/>
    <mergeCell ref="CJG82:CJH82"/>
    <mergeCell ref="CJI82:CJJ82"/>
    <mergeCell ref="CJK82:CJL82"/>
    <mergeCell ref="CIS82:CIT82"/>
    <mergeCell ref="CIU82:CIV82"/>
    <mergeCell ref="CIW82:CIX82"/>
    <mergeCell ref="CIY82:CIZ82"/>
    <mergeCell ref="CJA82:CJB82"/>
    <mergeCell ref="CII82:CIJ82"/>
    <mergeCell ref="CIK82:CIL82"/>
    <mergeCell ref="CIM82:CIN82"/>
    <mergeCell ref="CIO82:CIP82"/>
    <mergeCell ref="CIQ82:CIR82"/>
    <mergeCell ref="CHY82:CHZ82"/>
    <mergeCell ref="CIA82:CIB82"/>
    <mergeCell ref="CIC82:CID82"/>
    <mergeCell ref="CIE82:CIF82"/>
    <mergeCell ref="CIG82:CIH82"/>
    <mergeCell ref="CHO82:CHP82"/>
    <mergeCell ref="CHQ82:CHR82"/>
    <mergeCell ref="CHS82:CHT82"/>
    <mergeCell ref="CHU82:CHV82"/>
    <mergeCell ref="CHW82:CHX82"/>
    <mergeCell ref="CHE82:CHF82"/>
    <mergeCell ref="CHG82:CHH82"/>
    <mergeCell ref="CHI82:CHJ82"/>
    <mergeCell ref="CHK82:CHL82"/>
    <mergeCell ref="CHM82:CHN82"/>
    <mergeCell ref="CGU82:CGV82"/>
    <mergeCell ref="CGW82:CGX82"/>
    <mergeCell ref="CGY82:CGZ82"/>
    <mergeCell ref="CHA82:CHB82"/>
    <mergeCell ref="CHC82:CHD82"/>
    <mergeCell ref="CGK82:CGL82"/>
    <mergeCell ref="CGM82:CGN82"/>
    <mergeCell ref="CGO82:CGP82"/>
    <mergeCell ref="CGQ82:CGR82"/>
    <mergeCell ref="CGS82:CGT82"/>
    <mergeCell ref="CGA82:CGB82"/>
    <mergeCell ref="CGC82:CGD82"/>
    <mergeCell ref="CGE82:CGF82"/>
    <mergeCell ref="CGG82:CGH82"/>
    <mergeCell ref="CGI82:CGJ82"/>
    <mergeCell ref="CFQ82:CFR82"/>
    <mergeCell ref="CFS82:CFT82"/>
    <mergeCell ref="CFU82:CFV82"/>
    <mergeCell ref="CFW82:CFX82"/>
    <mergeCell ref="CFY82:CFZ82"/>
    <mergeCell ref="CFG82:CFH82"/>
    <mergeCell ref="CFI82:CFJ82"/>
    <mergeCell ref="CFK82:CFL82"/>
    <mergeCell ref="CFM82:CFN82"/>
    <mergeCell ref="CFO82:CFP82"/>
    <mergeCell ref="CEW82:CEX82"/>
    <mergeCell ref="CEY82:CEZ82"/>
    <mergeCell ref="CFA82:CFB82"/>
    <mergeCell ref="CFC82:CFD82"/>
    <mergeCell ref="CFE82:CFF82"/>
    <mergeCell ref="CEM82:CEN82"/>
    <mergeCell ref="CEO82:CEP82"/>
    <mergeCell ref="CEQ82:CER82"/>
    <mergeCell ref="CES82:CET82"/>
    <mergeCell ref="CEU82:CEV82"/>
    <mergeCell ref="CEC82:CED82"/>
    <mergeCell ref="CEE82:CEF82"/>
    <mergeCell ref="CEG82:CEH82"/>
    <mergeCell ref="CEI82:CEJ82"/>
    <mergeCell ref="CEK82:CEL82"/>
    <mergeCell ref="CDS82:CDT82"/>
    <mergeCell ref="CDU82:CDV82"/>
    <mergeCell ref="CDW82:CDX82"/>
    <mergeCell ref="CDY82:CDZ82"/>
    <mergeCell ref="CEA82:CEB82"/>
    <mergeCell ref="CDI82:CDJ82"/>
    <mergeCell ref="CDK82:CDL82"/>
    <mergeCell ref="CDM82:CDN82"/>
    <mergeCell ref="CDO82:CDP82"/>
    <mergeCell ref="CDQ82:CDR82"/>
    <mergeCell ref="CCY82:CCZ82"/>
    <mergeCell ref="CDA82:CDB82"/>
    <mergeCell ref="CDC82:CDD82"/>
    <mergeCell ref="CDE82:CDF82"/>
    <mergeCell ref="CDG82:CDH82"/>
    <mergeCell ref="CCO82:CCP82"/>
    <mergeCell ref="CCQ82:CCR82"/>
    <mergeCell ref="CCS82:CCT82"/>
    <mergeCell ref="CCU82:CCV82"/>
    <mergeCell ref="CCW82:CCX82"/>
    <mergeCell ref="CCE82:CCF82"/>
    <mergeCell ref="CCG82:CCH82"/>
    <mergeCell ref="CCI82:CCJ82"/>
    <mergeCell ref="CCK82:CCL82"/>
    <mergeCell ref="CCM82:CCN82"/>
    <mergeCell ref="CBU82:CBV82"/>
    <mergeCell ref="CBW82:CBX82"/>
    <mergeCell ref="CBY82:CBZ82"/>
    <mergeCell ref="CCA82:CCB82"/>
    <mergeCell ref="CCC82:CCD82"/>
    <mergeCell ref="CBK82:CBL82"/>
    <mergeCell ref="CBM82:CBN82"/>
    <mergeCell ref="CBO82:CBP82"/>
    <mergeCell ref="CBQ82:CBR82"/>
    <mergeCell ref="CBS82:CBT82"/>
    <mergeCell ref="CBA82:CBB82"/>
    <mergeCell ref="CBC82:CBD82"/>
    <mergeCell ref="CBE82:CBF82"/>
    <mergeCell ref="CBG82:CBH82"/>
    <mergeCell ref="CBI82:CBJ82"/>
    <mergeCell ref="CAQ82:CAR82"/>
    <mergeCell ref="CAS82:CAT82"/>
    <mergeCell ref="CAU82:CAV82"/>
    <mergeCell ref="CAW82:CAX82"/>
    <mergeCell ref="CAY82:CAZ82"/>
    <mergeCell ref="CAG82:CAH82"/>
    <mergeCell ref="CAI82:CAJ82"/>
    <mergeCell ref="CAK82:CAL82"/>
    <mergeCell ref="CAM82:CAN82"/>
    <mergeCell ref="CAO82:CAP82"/>
    <mergeCell ref="BZW82:BZX82"/>
    <mergeCell ref="BZY82:BZZ82"/>
    <mergeCell ref="CAA82:CAB82"/>
    <mergeCell ref="CAC82:CAD82"/>
    <mergeCell ref="CAE82:CAF82"/>
    <mergeCell ref="BZM82:BZN82"/>
    <mergeCell ref="BZO82:BZP82"/>
    <mergeCell ref="BZQ82:BZR82"/>
    <mergeCell ref="BZS82:BZT82"/>
    <mergeCell ref="BZU82:BZV82"/>
    <mergeCell ref="BZC82:BZD82"/>
    <mergeCell ref="BZE82:BZF82"/>
    <mergeCell ref="BZG82:BZH82"/>
    <mergeCell ref="BZI82:BZJ82"/>
    <mergeCell ref="BZK82:BZL82"/>
    <mergeCell ref="BYS82:BYT82"/>
    <mergeCell ref="BYU82:BYV82"/>
    <mergeCell ref="BYW82:BYX82"/>
    <mergeCell ref="BYY82:BYZ82"/>
    <mergeCell ref="BZA82:BZB82"/>
    <mergeCell ref="BYI82:BYJ82"/>
    <mergeCell ref="BYK82:BYL82"/>
    <mergeCell ref="BYM82:BYN82"/>
    <mergeCell ref="BYO82:BYP82"/>
    <mergeCell ref="BYQ82:BYR82"/>
    <mergeCell ref="BXY82:BXZ82"/>
    <mergeCell ref="BYA82:BYB82"/>
    <mergeCell ref="BYC82:BYD82"/>
    <mergeCell ref="BYE82:BYF82"/>
    <mergeCell ref="BYG82:BYH82"/>
    <mergeCell ref="BXO82:BXP82"/>
    <mergeCell ref="BXQ82:BXR82"/>
    <mergeCell ref="BXS82:BXT82"/>
    <mergeCell ref="BXU82:BXV82"/>
    <mergeCell ref="BXW82:BXX82"/>
    <mergeCell ref="BXE82:BXF82"/>
    <mergeCell ref="BXG82:BXH82"/>
    <mergeCell ref="BXI82:BXJ82"/>
    <mergeCell ref="BXK82:BXL82"/>
    <mergeCell ref="BXM82:BXN82"/>
    <mergeCell ref="BWU82:BWV82"/>
    <mergeCell ref="BWW82:BWX82"/>
    <mergeCell ref="BWY82:BWZ82"/>
    <mergeCell ref="BXA82:BXB82"/>
    <mergeCell ref="BXC82:BXD82"/>
    <mergeCell ref="BWK82:BWL82"/>
    <mergeCell ref="BWM82:BWN82"/>
    <mergeCell ref="BWO82:BWP82"/>
    <mergeCell ref="BWQ82:BWR82"/>
    <mergeCell ref="BWS82:BWT82"/>
    <mergeCell ref="BWA82:BWB82"/>
    <mergeCell ref="BWC82:BWD82"/>
    <mergeCell ref="BWE82:BWF82"/>
    <mergeCell ref="BWG82:BWH82"/>
    <mergeCell ref="BWI82:BWJ82"/>
    <mergeCell ref="BVQ82:BVR82"/>
    <mergeCell ref="BVS82:BVT82"/>
    <mergeCell ref="BVU82:BVV82"/>
    <mergeCell ref="BVW82:BVX82"/>
    <mergeCell ref="BVY82:BVZ82"/>
    <mergeCell ref="BVG82:BVH82"/>
    <mergeCell ref="BVI82:BVJ82"/>
    <mergeCell ref="BVK82:BVL82"/>
    <mergeCell ref="BVM82:BVN82"/>
    <mergeCell ref="BVO82:BVP82"/>
    <mergeCell ref="BUW82:BUX82"/>
    <mergeCell ref="BUY82:BUZ82"/>
    <mergeCell ref="BVA82:BVB82"/>
    <mergeCell ref="BVC82:BVD82"/>
    <mergeCell ref="BVE82:BVF82"/>
    <mergeCell ref="BUM82:BUN82"/>
    <mergeCell ref="BUO82:BUP82"/>
    <mergeCell ref="BUQ82:BUR82"/>
    <mergeCell ref="BUS82:BUT82"/>
    <mergeCell ref="BUU82:BUV82"/>
    <mergeCell ref="BUC82:BUD82"/>
    <mergeCell ref="BUE82:BUF82"/>
    <mergeCell ref="BUG82:BUH82"/>
    <mergeCell ref="BUI82:BUJ82"/>
    <mergeCell ref="BUK82:BUL82"/>
    <mergeCell ref="BTS82:BTT82"/>
    <mergeCell ref="BTU82:BTV82"/>
    <mergeCell ref="BTW82:BTX82"/>
    <mergeCell ref="BTY82:BTZ82"/>
    <mergeCell ref="BUA82:BUB82"/>
    <mergeCell ref="BTI82:BTJ82"/>
    <mergeCell ref="BTK82:BTL82"/>
    <mergeCell ref="BTM82:BTN82"/>
    <mergeCell ref="BTO82:BTP82"/>
    <mergeCell ref="BTQ82:BTR82"/>
    <mergeCell ref="BSY82:BSZ82"/>
    <mergeCell ref="BTA82:BTB82"/>
    <mergeCell ref="BTC82:BTD82"/>
    <mergeCell ref="BTE82:BTF82"/>
    <mergeCell ref="BTG82:BTH82"/>
    <mergeCell ref="BSO82:BSP82"/>
    <mergeCell ref="BSQ82:BSR82"/>
    <mergeCell ref="BSS82:BST82"/>
    <mergeCell ref="BSU82:BSV82"/>
    <mergeCell ref="BSW82:BSX82"/>
    <mergeCell ref="BSE82:BSF82"/>
    <mergeCell ref="BSG82:BSH82"/>
    <mergeCell ref="BSI82:BSJ82"/>
    <mergeCell ref="BSK82:BSL82"/>
    <mergeCell ref="BSM82:BSN82"/>
    <mergeCell ref="BRU82:BRV82"/>
    <mergeCell ref="BRW82:BRX82"/>
    <mergeCell ref="BRY82:BRZ82"/>
    <mergeCell ref="BSA82:BSB82"/>
    <mergeCell ref="BSC82:BSD82"/>
    <mergeCell ref="BRK82:BRL82"/>
    <mergeCell ref="BRM82:BRN82"/>
    <mergeCell ref="BRO82:BRP82"/>
    <mergeCell ref="BRQ82:BRR82"/>
    <mergeCell ref="BRS82:BRT82"/>
    <mergeCell ref="BRA82:BRB82"/>
    <mergeCell ref="BRC82:BRD82"/>
    <mergeCell ref="BRE82:BRF82"/>
    <mergeCell ref="BRG82:BRH82"/>
    <mergeCell ref="BRI82:BRJ82"/>
    <mergeCell ref="BQQ82:BQR82"/>
    <mergeCell ref="BQS82:BQT82"/>
    <mergeCell ref="BQU82:BQV82"/>
    <mergeCell ref="BQW82:BQX82"/>
    <mergeCell ref="BQY82:BQZ82"/>
    <mergeCell ref="BQG82:BQH82"/>
    <mergeCell ref="BQI82:BQJ82"/>
    <mergeCell ref="BQK82:BQL82"/>
    <mergeCell ref="BQM82:BQN82"/>
    <mergeCell ref="BQO82:BQP82"/>
    <mergeCell ref="BPW82:BPX82"/>
    <mergeCell ref="BPY82:BPZ82"/>
    <mergeCell ref="BQA82:BQB82"/>
    <mergeCell ref="BQC82:BQD82"/>
    <mergeCell ref="BQE82:BQF82"/>
    <mergeCell ref="BPM82:BPN82"/>
    <mergeCell ref="BPO82:BPP82"/>
    <mergeCell ref="BPQ82:BPR82"/>
    <mergeCell ref="BPS82:BPT82"/>
    <mergeCell ref="BPU82:BPV82"/>
    <mergeCell ref="BPC82:BPD82"/>
    <mergeCell ref="BPE82:BPF82"/>
    <mergeCell ref="BPG82:BPH82"/>
    <mergeCell ref="BPI82:BPJ82"/>
    <mergeCell ref="BPK82:BPL82"/>
    <mergeCell ref="BOS82:BOT82"/>
    <mergeCell ref="BOU82:BOV82"/>
    <mergeCell ref="BOW82:BOX82"/>
    <mergeCell ref="BOY82:BOZ82"/>
    <mergeCell ref="BPA82:BPB82"/>
    <mergeCell ref="BOI82:BOJ82"/>
    <mergeCell ref="BOK82:BOL82"/>
    <mergeCell ref="BOM82:BON82"/>
    <mergeCell ref="BOO82:BOP82"/>
    <mergeCell ref="BOQ82:BOR82"/>
    <mergeCell ref="BNY82:BNZ82"/>
    <mergeCell ref="BOA82:BOB82"/>
    <mergeCell ref="BOC82:BOD82"/>
    <mergeCell ref="BOE82:BOF82"/>
    <mergeCell ref="BOG82:BOH82"/>
    <mergeCell ref="BNO82:BNP82"/>
    <mergeCell ref="BNQ82:BNR82"/>
    <mergeCell ref="BNS82:BNT82"/>
    <mergeCell ref="BNU82:BNV82"/>
    <mergeCell ref="BNW82:BNX82"/>
    <mergeCell ref="BNE82:BNF82"/>
    <mergeCell ref="BNG82:BNH82"/>
    <mergeCell ref="BNI82:BNJ82"/>
    <mergeCell ref="BNK82:BNL82"/>
    <mergeCell ref="BNM82:BNN82"/>
    <mergeCell ref="BMU82:BMV82"/>
    <mergeCell ref="BMW82:BMX82"/>
    <mergeCell ref="BMY82:BMZ82"/>
    <mergeCell ref="BNA82:BNB82"/>
    <mergeCell ref="BNC82:BND82"/>
    <mergeCell ref="BMK82:BML82"/>
    <mergeCell ref="BMM82:BMN82"/>
    <mergeCell ref="BMO82:BMP82"/>
    <mergeCell ref="BMQ82:BMR82"/>
    <mergeCell ref="BMS82:BMT82"/>
    <mergeCell ref="BMA82:BMB82"/>
    <mergeCell ref="BMC82:BMD82"/>
    <mergeCell ref="BME82:BMF82"/>
    <mergeCell ref="BMG82:BMH82"/>
    <mergeCell ref="BMI82:BMJ82"/>
    <mergeCell ref="BLQ82:BLR82"/>
    <mergeCell ref="BLS82:BLT82"/>
    <mergeCell ref="BLU82:BLV82"/>
    <mergeCell ref="BLW82:BLX82"/>
    <mergeCell ref="BLY82:BLZ82"/>
    <mergeCell ref="BLG82:BLH82"/>
    <mergeCell ref="BLI82:BLJ82"/>
    <mergeCell ref="BLK82:BLL82"/>
    <mergeCell ref="BLM82:BLN82"/>
    <mergeCell ref="BLO82:BLP82"/>
    <mergeCell ref="BKW82:BKX82"/>
    <mergeCell ref="BKY82:BKZ82"/>
    <mergeCell ref="BLA82:BLB82"/>
    <mergeCell ref="BLC82:BLD82"/>
    <mergeCell ref="BLE82:BLF82"/>
    <mergeCell ref="BKM82:BKN82"/>
    <mergeCell ref="BKO82:BKP82"/>
    <mergeCell ref="BKQ82:BKR82"/>
    <mergeCell ref="BKS82:BKT82"/>
    <mergeCell ref="BKU82:BKV82"/>
    <mergeCell ref="BKC82:BKD82"/>
    <mergeCell ref="BKE82:BKF82"/>
    <mergeCell ref="BKG82:BKH82"/>
    <mergeCell ref="BKI82:BKJ82"/>
    <mergeCell ref="BKK82:BKL82"/>
    <mergeCell ref="BJS82:BJT82"/>
    <mergeCell ref="BJU82:BJV82"/>
    <mergeCell ref="BJW82:BJX82"/>
    <mergeCell ref="BJY82:BJZ82"/>
    <mergeCell ref="BKA82:BKB82"/>
    <mergeCell ref="BJI82:BJJ82"/>
    <mergeCell ref="BJK82:BJL82"/>
    <mergeCell ref="BJM82:BJN82"/>
    <mergeCell ref="BJO82:BJP82"/>
    <mergeCell ref="BJQ82:BJR82"/>
    <mergeCell ref="BIY82:BIZ82"/>
    <mergeCell ref="BJA82:BJB82"/>
    <mergeCell ref="BJC82:BJD82"/>
    <mergeCell ref="BJE82:BJF82"/>
    <mergeCell ref="BJG82:BJH82"/>
    <mergeCell ref="BIO82:BIP82"/>
    <mergeCell ref="BIQ82:BIR82"/>
    <mergeCell ref="BIS82:BIT82"/>
    <mergeCell ref="BIU82:BIV82"/>
    <mergeCell ref="BIW82:BIX82"/>
    <mergeCell ref="BIE82:BIF82"/>
    <mergeCell ref="BIG82:BIH82"/>
    <mergeCell ref="BII82:BIJ82"/>
    <mergeCell ref="BIK82:BIL82"/>
    <mergeCell ref="BIM82:BIN82"/>
    <mergeCell ref="BHU82:BHV82"/>
    <mergeCell ref="BHW82:BHX82"/>
    <mergeCell ref="BHY82:BHZ82"/>
    <mergeCell ref="BIA82:BIB82"/>
    <mergeCell ref="BIC82:BID82"/>
    <mergeCell ref="BHK82:BHL82"/>
    <mergeCell ref="BHM82:BHN82"/>
    <mergeCell ref="BHO82:BHP82"/>
    <mergeCell ref="BHQ82:BHR82"/>
    <mergeCell ref="BHS82:BHT82"/>
    <mergeCell ref="BHA82:BHB82"/>
    <mergeCell ref="BHC82:BHD82"/>
    <mergeCell ref="BHE82:BHF82"/>
    <mergeCell ref="BHG82:BHH82"/>
    <mergeCell ref="BHI82:BHJ82"/>
    <mergeCell ref="BGQ82:BGR82"/>
    <mergeCell ref="BGS82:BGT82"/>
    <mergeCell ref="BGU82:BGV82"/>
    <mergeCell ref="BGW82:BGX82"/>
    <mergeCell ref="BGY82:BGZ82"/>
    <mergeCell ref="BGG82:BGH82"/>
    <mergeCell ref="BGI82:BGJ82"/>
    <mergeCell ref="BGK82:BGL82"/>
    <mergeCell ref="BGM82:BGN82"/>
    <mergeCell ref="BGO82:BGP82"/>
    <mergeCell ref="BFW82:BFX82"/>
    <mergeCell ref="BFY82:BFZ82"/>
    <mergeCell ref="BGA82:BGB82"/>
    <mergeCell ref="BGC82:BGD82"/>
    <mergeCell ref="BGE82:BGF82"/>
    <mergeCell ref="BFM82:BFN82"/>
    <mergeCell ref="BFO82:BFP82"/>
    <mergeCell ref="BFQ82:BFR82"/>
    <mergeCell ref="BFS82:BFT82"/>
    <mergeCell ref="BFU82:BFV82"/>
    <mergeCell ref="BFC82:BFD82"/>
    <mergeCell ref="BFE82:BFF82"/>
    <mergeCell ref="BFG82:BFH82"/>
    <mergeCell ref="BFI82:BFJ82"/>
    <mergeCell ref="BFK82:BFL82"/>
    <mergeCell ref="BES82:BET82"/>
    <mergeCell ref="BEU82:BEV82"/>
    <mergeCell ref="BEW82:BEX82"/>
    <mergeCell ref="BEY82:BEZ82"/>
    <mergeCell ref="BFA82:BFB82"/>
    <mergeCell ref="BEI82:BEJ82"/>
    <mergeCell ref="BEK82:BEL82"/>
    <mergeCell ref="BEM82:BEN82"/>
    <mergeCell ref="BEO82:BEP82"/>
    <mergeCell ref="BEQ82:BER82"/>
    <mergeCell ref="BDY82:BDZ82"/>
    <mergeCell ref="BEA82:BEB82"/>
    <mergeCell ref="BEC82:BED82"/>
    <mergeCell ref="BEE82:BEF82"/>
    <mergeCell ref="BEG82:BEH82"/>
    <mergeCell ref="BDO82:BDP82"/>
    <mergeCell ref="BDQ82:BDR82"/>
    <mergeCell ref="BDS82:BDT82"/>
    <mergeCell ref="BDU82:BDV82"/>
    <mergeCell ref="BDW82:BDX82"/>
    <mergeCell ref="BDE82:BDF82"/>
    <mergeCell ref="BDG82:BDH82"/>
    <mergeCell ref="BDI82:BDJ82"/>
    <mergeCell ref="BDK82:BDL82"/>
    <mergeCell ref="BDM82:BDN82"/>
    <mergeCell ref="BCU82:BCV82"/>
    <mergeCell ref="BCW82:BCX82"/>
    <mergeCell ref="BCY82:BCZ82"/>
    <mergeCell ref="BDA82:BDB82"/>
    <mergeCell ref="BDC82:BDD82"/>
    <mergeCell ref="BCK82:BCL82"/>
    <mergeCell ref="BCM82:BCN82"/>
    <mergeCell ref="BCO82:BCP82"/>
    <mergeCell ref="BCQ82:BCR82"/>
    <mergeCell ref="BCS82:BCT82"/>
    <mergeCell ref="BCA82:BCB82"/>
    <mergeCell ref="BCC82:BCD82"/>
    <mergeCell ref="BCE82:BCF82"/>
    <mergeCell ref="BCG82:BCH82"/>
    <mergeCell ref="BCI82:BCJ82"/>
    <mergeCell ref="BBQ82:BBR82"/>
    <mergeCell ref="BBS82:BBT82"/>
    <mergeCell ref="BBU82:BBV82"/>
    <mergeCell ref="BBW82:BBX82"/>
    <mergeCell ref="BBY82:BBZ82"/>
    <mergeCell ref="BBG82:BBH82"/>
    <mergeCell ref="BBI82:BBJ82"/>
    <mergeCell ref="BBK82:BBL82"/>
    <mergeCell ref="BBM82:BBN82"/>
    <mergeCell ref="BBO82:BBP82"/>
    <mergeCell ref="BAW82:BAX82"/>
    <mergeCell ref="BAY82:BAZ82"/>
    <mergeCell ref="BBA82:BBB82"/>
    <mergeCell ref="BBC82:BBD82"/>
    <mergeCell ref="BBE82:BBF82"/>
    <mergeCell ref="BAM82:BAN82"/>
    <mergeCell ref="BAO82:BAP82"/>
    <mergeCell ref="BAQ82:BAR82"/>
    <mergeCell ref="BAS82:BAT82"/>
    <mergeCell ref="BAU82:BAV82"/>
    <mergeCell ref="BAC82:BAD82"/>
    <mergeCell ref="BAE82:BAF82"/>
    <mergeCell ref="BAG82:BAH82"/>
    <mergeCell ref="BAI82:BAJ82"/>
    <mergeCell ref="BAK82:BAL82"/>
    <mergeCell ref="AZS82:AZT82"/>
    <mergeCell ref="AZU82:AZV82"/>
    <mergeCell ref="AZW82:AZX82"/>
    <mergeCell ref="AZY82:AZZ82"/>
    <mergeCell ref="BAA82:BAB82"/>
    <mergeCell ref="AZI82:AZJ82"/>
    <mergeCell ref="AZK82:AZL82"/>
    <mergeCell ref="AZM82:AZN82"/>
    <mergeCell ref="AZO82:AZP82"/>
    <mergeCell ref="AZQ82:AZR82"/>
    <mergeCell ref="AYY82:AYZ82"/>
    <mergeCell ref="AZA82:AZB82"/>
    <mergeCell ref="AZC82:AZD82"/>
    <mergeCell ref="AZE82:AZF82"/>
    <mergeCell ref="AZG82:AZH82"/>
    <mergeCell ref="AYO82:AYP82"/>
    <mergeCell ref="AYQ82:AYR82"/>
    <mergeCell ref="AYS82:AYT82"/>
    <mergeCell ref="AYU82:AYV82"/>
    <mergeCell ref="AYW82:AYX82"/>
    <mergeCell ref="AYE82:AYF82"/>
    <mergeCell ref="AYG82:AYH82"/>
    <mergeCell ref="AYI82:AYJ82"/>
    <mergeCell ref="AYK82:AYL82"/>
    <mergeCell ref="AYM82:AYN82"/>
    <mergeCell ref="AXU82:AXV82"/>
    <mergeCell ref="AXW82:AXX82"/>
    <mergeCell ref="AXY82:AXZ82"/>
    <mergeCell ref="AYA82:AYB82"/>
    <mergeCell ref="AYC82:AYD82"/>
    <mergeCell ref="AXK82:AXL82"/>
    <mergeCell ref="AXM82:AXN82"/>
    <mergeCell ref="AXO82:AXP82"/>
    <mergeCell ref="AXQ82:AXR82"/>
    <mergeCell ref="AXS82:AXT82"/>
    <mergeCell ref="AXA82:AXB82"/>
    <mergeCell ref="AXC82:AXD82"/>
    <mergeCell ref="AXE82:AXF82"/>
    <mergeCell ref="AXG82:AXH82"/>
    <mergeCell ref="AXI82:AXJ82"/>
    <mergeCell ref="AWQ82:AWR82"/>
    <mergeCell ref="AWS82:AWT82"/>
    <mergeCell ref="AWU82:AWV82"/>
    <mergeCell ref="AWW82:AWX82"/>
    <mergeCell ref="AWY82:AWZ82"/>
    <mergeCell ref="AWG82:AWH82"/>
    <mergeCell ref="AWI82:AWJ82"/>
    <mergeCell ref="AWK82:AWL82"/>
    <mergeCell ref="AWM82:AWN82"/>
    <mergeCell ref="AWO82:AWP82"/>
    <mergeCell ref="AVW82:AVX82"/>
    <mergeCell ref="AVY82:AVZ82"/>
    <mergeCell ref="AWA82:AWB82"/>
    <mergeCell ref="AWC82:AWD82"/>
    <mergeCell ref="AWE82:AWF82"/>
    <mergeCell ref="AVM82:AVN82"/>
    <mergeCell ref="AVO82:AVP82"/>
    <mergeCell ref="AVQ82:AVR82"/>
    <mergeCell ref="AVS82:AVT82"/>
    <mergeCell ref="AVU82:AVV82"/>
    <mergeCell ref="AVC82:AVD82"/>
    <mergeCell ref="AVE82:AVF82"/>
    <mergeCell ref="AVG82:AVH82"/>
    <mergeCell ref="AVI82:AVJ82"/>
    <mergeCell ref="AVK82:AVL82"/>
    <mergeCell ref="AUS82:AUT82"/>
    <mergeCell ref="AUU82:AUV82"/>
    <mergeCell ref="AUW82:AUX82"/>
    <mergeCell ref="AUY82:AUZ82"/>
    <mergeCell ref="AVA82:AVB82"/>
    <mergeCell ref="AUI82:AUJ82"/>
    <mergeCell ref="AUK82:AUL82"/>
    <mergeCell ref="AUM82:AUN82"/>
    <mergeCell ref="AUO82:AUP82"/>
    <mergeCell ref="AUQ82:AUR82"/>
    <mergeCell ref="ATY82:ATZ82"/>
    <mergeCell ref="AUA82:AUB82"/>
    <mergeCell ref="AUC82:AUD82"/>
    <mergeCell ref="AUE82:AUF82"/>
    <mergeCell ref="AUG82:AUH82"/>
    <mergeCell ref="ATO82:ATP82"/>
    <mergeCell ref="ATQ82:ATR82"/>
    <mergeCell ref="ATS82:ATT82"/>
    <mergeCell ref="ATU82:ATV82"/>
    <mergeCell ref="ATW82:ATX82"/>
    <mergeCell ref="ATE82:ATF82"/>
    <mergeCell ref="ATG82:ATH82"/>
    <mergeCell ref="ATI82:ATJ82"/>
    <mergeCell ref="ATK82:ATL82"/>
    <mergeCell ref="ATM82:ATN82"/>
    <mergeCell ref="ASU82:ASV82"/>
    <mergeCell ref="ASW82:ASX82"/>
    <mergeCell ref="ASY82:ASZ82"/>
    <mergeCell ref="ATA82:ATB82"/>
    <mergeCell ref="ATC82:ATD82"/>
    <mergeCell ref="ASK82:ASL82"/>
    <mergeCell ref="ASM82:ASN82"/>
    <mergeCell ref="ASO82:ASP82"/>
    <mergeCell ref="ASQ82:ASR82"/>
    <mergeCell ref="ASS82:AST82"/>
    <mergeCell ref="ASA82:ASB82"/>
    <mergeCell ref="ASC82:ASD82"/>
    <mergeCell ref="ASE82:ASF82"/>
    <mergeCell ref="ASG82:ASH82"/>
    <mergeCell ref="ASI82:ASJ82"/>
    <mergeCell ref="ARQ82:ARR82"/>
    <mergeCell ref="ARS82:ART82"/>
    <mergeCell ref="ARU82:ARV82"/>
    <mergeCell ref="ARW82:ARX82"/>
    <mergeCell ref="ARY82:ARZ82"/>
    <mergeCell ref="ARG82:ARH82"/>
    <mergeCell ref="ARI82:ARJ82"/>
    <mergeCell ref="ARK82:ARL82"/>
    <mergeCell ref="ARM82:ARN82"/>
    <mergeCell ref="ARO82:ARP82"/>
    <mergeCell ref="AQW82:AQX82"/>
    <mergeCell ref="AQY82:AQZ82"/>
    <mergeCell ref="ARA82:ARB82"/>
    <mergeCell ref="ARC82:ARD82"/>
    <mergeCell ref="ARE82:ARF82"/>
    <mergeCell ref="AQM82:AQN82"/>
    <mergeCell ref="AQO82:AQP82"/>
    <mergeCell ref="AQQ82:AQR82"/>
    <mergeCell ref="AQS82:AQT82"/>
    <mergeCell ref="AQU82:AQV82"/>
    <mergeCell ref="AQC82:AQD82"/>
    <mergeCell ref="AQE82:AQF82"/>
    <mergeCell ref="AQG82:AQH82"/>
    <mergeCell ref="AQI82:AQJ82"/>
    <mergeCell ref="AQK82:AQL82"/>
    <mergeCell ref="APS82:APT82"/>
    <mergeCell ref="APU82:APV82"/>
    <mergeCell ref="APW82:APX82"/>
    <mergeCell ref="APY82:APZ82"/>
    <mergeCell ref="AQA82:AQB82"/>
    <mergeCell ref="API82:APJ82"/>
    <mergeCell ref="APK82:APL82"/>
    <mergeCell ref="APM82:APN82"/>
    <mergeCell ref="APO82:APP82"/>
    <mergeCell ref="APQ82:APR82"/>
    <mergeCell ref="AOY82:AOZ82"/>
    <mergeCell ref="APA82:APB82"/>
    <mergeCell ref="APC82:APD82"/>
    <mergeCell ref="APE82:APF82"/>
    <mergeCell ref="APG82:APH82"/>
    <mergeCell ref="AOO82:AOP82"/>
    <mergeCell ref="AOQ82:AOR82"/>
    <mergeCell ref="AOS82:AOT82"/>
    <mergeCell ref="AOU82:AOV82"/>
    <mergeCell ref="AOW82:AOX82"/>
    <mergeCell ref="AOE82:AOF82"/>
    <mergeCell ref="AOG82:AOH82"/>
    <mergeCell ref="AOI82:AOJ82"/>
    <mergeCell ref="AOK82:AOL82"/>
    <mergeCell ref="AOM82:AON82"/>
    <mergeCell ref="ANU82:ANV82"/>
    <mergeCell ref="ANW82:ANX82"/>
    <mergeCell ref="ANY82:ANZ82"/>
    <mergeCell ref="AOA82:AOB82"/>
    <mergeCell ref="AOC82:AOD82"/>
    <mergeCell ref="ANK82:ANL82"/>
    <mergeCell ref="ANM82:ANN82"/>
    <mergeCell ref="ANO82:ANP82"/>
    <mergeCell ref="ANQ82:ANR82"/>
    <mergeCell ref="ANS82:ANT82"/>
    <mergeCell ref="ANA82:ANB82"/>
    <mergeCell ref="ANC82:AND82"/>
    <mergeCell ref="ANE82:ANF82"/>
    <mergeCell ref="ANG82:ANH82"/>
    <mergeCell ref="ANI82:ANJ82"/>
    <mergeCell ref="AMQ82:AMR82"/>
    <mergeCell ref="AMS82:AMT82"/>
    <mergeCell ref="AMU82:AMV82"/>
    <mergeCell ref="AMW82:AMX82"/>
    <mergeCell ref="AMY82:AMZ82"/>
    <mergeCell ref="AMG82:AMH82"/>
    <mergeCell ref="AMI82:AMJ82"/>
    <mergeCell ref="AMK82:AML82"/>
    <mergeCell ref="AMM82:AMN82"/>
    <mergeCell ref="AMO82:AMP82"/>
    <mergeCell ref="ALW82:ALX82"/>
    <mergeCell ref="ALY82:ALZ82"/>
    <mergeCell ref="AMA82:AMB82"/>
    <mergeCell ref="AMC82:AMD82"/>
    <mergeCell ref="AME82:AMF82"/>
    <mergeCell ref="ALM82:ALN82"/>
    <mergeCell ref="ALO82:ALP82"/>
    <mergeCell ref="ALQ82:ALR82"/>
    <mergeCell ref="ALS82:ALT82"/>
    <mergeCell ref="ALU82:ALV82"/>
    <mergeCell ref="ALC82:ALD82"/>
    <mergeCell ref="ALE82:ALF82"/>
    <mergeCell ref="ALG82:ALH82"/>
    <mergeCell ref="ALI82:ALJ82"/>
    <mergeCell ref="ALK82:ALL82"/>
    <mergeCell ref="AKS82:AKT82"/>
    <mergeCell ref="AKU82:AKV82"/>
    <mergeCell ref="AKW82:AKX82"/>
    <mergeCell ref="AKY82:AKZ82"/>
    <mergeCell ref="ALA82:ALB82"/>
    <mergeCell ref="AKI82:AKJ82"/>
    <mergeCell ref="AKK82:AKL82"/>
    <mergeCell ref="AKM82:AKN82"/>
    <mergeCell ref="AKO82:AKP82"/>
    <mergeCell ref="AKQ82:AKR82"/>
    <mergeCell ref="AJY82:AJZ82"/>
    <mergeCell ref="AKA82:AKB82"/>
    <mergeCell ref="AKC82:AKD82"/>
    <mergeCell ref="AKE82:AKF82"/>
    <mergeCell ref="AKG82:AKH82"/>
    <mergeCell ref="AJO82:AJP82"/>
    <mergeCell ref="AJQ82:AJR82"/>
    <mergeCell ref="AJS82:AJT82"/>
    <mergeCell ref="AJU82:AJV82"/>
    <mergeCell ref="AJW82:AJX82"/>
    <mergeCell ref="AJE82:AJF82"/>
    <mergeCell ref="AJG82:AJH82"/>
    <mergeCell ref="AJI82:AJJ82"/>
    <mergeCell ref="AJK82:AJL82"/>
    <mergeCell ref="AJM82:AJN82"/>
    <mergeCell ref="AIU82:AIV82"/>
    <mergeCell ref="AIW82:AIX82"/>
    <mergeCell ref="AIY82:AIZ82"/>
    <mergeCell ref="AJA82:AJB82"/>
    <mergeCell ref="AJC82:AJD82"/>
    <mergeCell ref="AIK82:AIL82"/>
    <mergeCell ref="AIM82:AIN82"/>
    <mergeCell ref="AIO82:AIP82"/>
    <mergeCell ref="AIQ82:AIR82"/>
    <mergeCell ref="AIS82:AIT82"/>
    <mergeCell ref="AIA82:AIB82"/>
    <mergeCell ref="AIC82:AID82"/>
    <mergeCell ref="AIE82:AIF82"/>
    <mergeCell ref="AIG82:AIH82"/>
    <mergeCell ref="AII82:AIJ82"/>
    <mergeCell ref="AHQ82:AHR82"/>
    <mergeCell ref="AHS82:AHT82"/>
    <mergeCell ref="AHU82:AHV82"/>
    <mergeCell ref="AHW82:AHX82"/>
    <mergeCell ref="AHY82:AHZ82"/>
    <mergeCell ref="AHG82:AHH82"/>
    <mergeCell ref="AHI82:AHJ82"/>
    <mergeCell ref="AHK82:AHL82"/>
    <mergeCell ref="AHM82:AHN82"/>
    <mergeCell ref="AHO82:AHP82"/>
    <mergeCell ref="AGW82:AGX82"/>
    <mergeCell ref="AGY82:AGZ82"/>
    <mergeCell ref="AHA82:AHB82"/>
    <mergeCell ref="AHC82:AHD82"/>
    <mergeCell ref="AHE82:AHF82"/>
    <mergeCell ref="AGM82:AGN82"/>
    <mergeCell ref="AGO82:AGP82"/>
    <mergeCell ref="AGQ82:AGR82"/>
    <mergeCell ref="AGS82:AGT82"/>
    <mergeCell ref="AGU82:AGV82"/>
    <mergeCell ref="AGC82:AGD82"/>
    <mergeCell ref="AGE82:AGF82"/>
    <mergeCell ref="AGG82:AGH82"/>
    <mergeCell ref="AGI82:AGJ82"/>
    <mergeCell ref="AGK82:AGL82"/>
    <mergeCell ref="AFS82:AFT82"/>
    <mergeCell ref="AFU82:AFV82"/>
    <mergeCell ref="AFW82:AFX82"/>
    <mergeCell ref="AFY82:AFZ82"/>
    <mergeCell ref="AGA82:AGB82"/>
    <mergeCell ref="AFI82:AFJ82"/>
    <mergeCell ref="AFK82:AFL82"/>
    <mergeCell ref="AFM82:AFN82"/>
    <mergeCell ref="AFO82:AFP82"/>
    <mergeCell ref="AFQ82:AFR82"/>
    <mergeCell ref="AEY82:AEZ82"/>
    <mergeCell ref="AFA82:AFB82"/>
    <mergeCell ref="AFC82:AFD82"/>
    <mergeCell ref="AFE82:AFF82"/>
    <mergeCell ref="AFG82:AFH82"/>
    <mergeCell ref="AEO82:AEP82"/>
    <mergeCell ref="AEQ82:AER82"/>
    <mergeCell ref="AES82:AET82"/>
    <mergeCell ref="AEU82:AEV82"/>
    <mergeCell ref="AEW82:AEX82"/>
    <mergeCell ref="AEE82:AEF82"/>
    <mergeCell ref="AEG82:AEH82"/>
    <mergeCell ref="AEI82:AEJ82"/>
    <mergeCell ref="AEK82:AEL82"/>
    <mergeCell ref="AEM82:AEN82"/>
    <mergeCell ref="ADU82:ADV82"/>
    <mergeCell ref="ADW82:ADX82"/>
    <mergeCell ref="ADY82:ADZ82"/>
    <mergeCell ref="AEA82:AEB82"/>
    <mergeCell ref="AEC82:AED82"/>
    <mergeCell ref="ADK82:ADL82"/>
    <mergeCell ref="ADM82:ADN82"/>
    <mergeCell ref="ADO82:ADP82"/>
    <mergeCell ref="ADQ82:ADR82"/>
    <mergeCell ref="ADS82:ADT82"/>
    <mergeCell ref="ADA82:ADB82"/>
    <mergeCell ref="ADC82:ADD82"/>
    <mergeCell ref="ADE82:ADF82"/>
    <mergeCell ref="ADG82:ADH82"/>
    <mergeCell ref="ADI82:ADJ82"/>
    <mergeCell ref="ACQ82:ACR82"/>
    <mergeCell ref="ACS82:ACT82"/>
    <mergeCell ref="ACU82:ACV82"/>
    <mergeCell ref="ACW82:ACX82"/>
    <mergeCell ref="ACY82:ACZ82"/>
    <mergeCell ref="ACG82:ACH82"/>
    <mergeCell ref="ACI82:ACJ82"/>
    <mergeCell ref="ACK82:ACL82"/>
    <mergeCell ref="ACM82:ACN82"/>
    <mergeCell ref="ACO82:ACP82"/>
    <mergeCell ref="ABW82:ABX82"/>
    <mergeCell ref="ABY82:ABZ82"/>
    <mergeCell ref="ACA82:ACB82"/>
    <mergeCell ref="ACC82:ACD82"/>
    <mergeCell ref="ACE82:ACF82"/>
    <mergeCell ref="ABM82:ABN82"/>
    <mergeCell ref="ABO82:ABP82"/>
    <mergeCell ref="ABQ82:ABR82"/>
    <mergeCell ref="ABS82:ABT82"/>
    <mergeCell ref="ABU82:ABV82"/>
    <mergeCell ref="ABC82:ABD82"/>
    <mergeCell ref="ABE82:ABF82"/>
    <mergeCell ref="ABG82:ABH82"/>
    <mergeCell ref="ABI82:ABJ82"/>
    <mergeCell ref="ABK82:ABL82"/>
    <mergeCell ref="AAS82:AAT82"/>
    <mergeCell ref="AAU82:AAV82"/>
    <mergeCell ref="AAW82:AAX82"/>
    <mergeCell ref="AAY82:AAZ82"/>
    <mergeCell ref="ABA82:ABB82"/>
    <mergeCell ref="AAI82:AAJ82"/>
    <mergeCell ref="AAK82:AAL82"/>
    <mergeCell ref="AAM82:AAN82"/>
    <mergeCell ref="AAO82:AAP82"/>
    <mergeCell ref="AAQ82:AAR82"/>
    <mergeCell ref="ZY82:ZZ82"/>
    <mergeCell ref="AAA82:AAB82"/>
    <mergeCell ref="AAC82:AAD82"/>
    <mergeCell ref="AAE82:AAF82"/>
    <mergeCell ref="AAG82:AAH82"/>
    <mergeCell ref="ZO82:ZP82"/>
    <mergeCell ref="ZQ82:ZR82"/>
    <mergeCell ref="ZS82:ZT82"/>
    <mergeCell ref="ZU82:ZV82"/>
    <mergeCell ref="ZW82:ZX82"/>
    <mergeCell ref="ZE82:ZF82"/>
    <mergeCell ref="ZG82:ZH82"/>
    <mergeCell ref="ZI82:ZJ82"/>
    <mergeCell ref="ZK82:ZL82"/>
    <mergeCell ref="ZM82:ZN82"/>
    <mergeCell ref="YU82:YV82"/>
    <mergeCell ref="YW82:YX82"/>
    <mergeCell ref="YY82:YZ82"/>
    <mergeCell ref="ZA82:ZB82"/>
    <mergeCell ref="ZC82:ZD82"/>
    <mergeCell ref="YK82:YL82"/>
    <mergeCell ref="YM82:YN82"/>
    <mergeCell ref="YO82:YP82"/>
    <mergeCell ref="YQ82:YR82"/>
    <mergeCell ref="YS82:YT82"/>
    <mergeCell ref="YA82:YB82"/>
    <mergeCell ref="YC82:YD82"/>
    <mergeCell ref="YE82:YF82"/>
    <mergeCell ref="YG82:YH82"/>
    <mergeCell ref="YI82:YJ82"/>
    <mergeCell ref="XQ82:XR82"/>
    <mergeCell ref="XS82:XT82"/>
    <mergeCell ref="XU82:XV82"/>
    <mergeCell ref="XW82:XX82"/>
    <mergeCell ref="XY82:XZ82"/>
    <mergeCell ref="XG82:XH82"/>
    <mergeCell ref="XI82:XJ82"/>
    <mergeCell ref="XK82:XL82"/>
    <mergeCell ref="XM82:XN82"/>
    <mergeCell ref="XO82:XP82"/>
    <mergeCell ref="WW82:WX82"/>
    <mergeCell ref="WY82:WZ82"/>
    <mergeCell ref="XA82:XB82"/>
    <mergeCell ref="XC82:XD82"/>
    <mergeCell ref="XE82:XF82"/>
    <mergeCell ref="WM82:WN82"/>
    <mergeCell ref="WO82:WP82"/>
    <mergeCell ref="WQ82:WR82"/>
    <mergeCell ref="WS82:WT82"/>
    <mergeCell ref="WU82:WV82"/>
    <mergeCell ref="WC82:WD82"/>
    <mergeCell ref="WE82:WF82"/>
    <mergeCell ref="WG82:WH82"/>
    <mergeCell ref="WI82:WJ82"/>
    <mergeCell ref="WK82:WL82"/>
    <mergeCell ref="VS82:VT82"/>
    <mergeCell ref="VU82:VV82"/>
    <mergeCell ref="VW82:VX82"/>
    <mergeCell ref="VY82:VZ82"/>
    <mergeCell ref="WA82:WB82"/>
    <mergeCell ref="VI82:VJ82"/>
    <mergeCell ref="VK82:VL82"/>
    <mergeCell ref="VM82:VN82"/>
    <mergeCell ref="VO82:VP82"/>
    <mergeCell ref="VQ82:VR82"/>
    <mergeCell ref="UY82:UZ82"/>
    <mergeCell ref="VA82:VB82"/>
    <mergeCell ref="VC82:VD82"/>
    <mergeCell ref="VE82:VF82"/>
    <mergeCell ref="VG82:VH82"/>
    <mergeCell ref="UO82:UP82"/>
    <mergeCell ref="UQ82:UR82"/>
    <mergeCell ref="US82:UT82"/>
    <mergeCell ref="UU82:UV82"/>
    <mergeCell ref="UW82:UX82"/>
    <mergeCell ref="UE82:UF82"/>
    <mergeCell ref="UG82:UH82"/>
    <mergeCell ref="UI82:UJ82"/>
    <mergeCell ref="UK82:UL82"/>
    <mergeCell ref="UM82:UN82"/>
    <mergeCell ref="TU82:TV82"/>
    <mergeCell ref="TW82:TX82"/>
    <mergeCell ref="TY82:TZ82"/>
    <mergeCell ref="UA82:UB82"/>
    <mergeCell ref="UC82:UD82"/>
    <mergeCell ref="TK82:TL82"/>
    <mergeCell ref="TM82:TN82"/>
    <mergeCell ref="TO82:TP82"/>
    <mergeCell ref="TQ82:TR82"/>
    <mergeCell ref="TS82:TT82"/>
    <mergeCell ref="TA82:TB82"/>
    <mergeCell ref="TC82:TD82"/>
    <mergeCell ref="TE82:TF82"/>
    <mergeCell ref="TG82:TH82"/>
    <mergeCell ref="TI82:TJ82"/>
    <mergeCell ref="SQ82:SR82"/>
    <mergeCell ref="SS82:ST82"/>
    <mergeCell ref="SU82:SV82"/>
    <mergeCell ref="SW82:SX82"/>
    <mergeCell ref="SY82:SZ82"/>
    <mergeCell ref="SG82:SH82"/>
    <mergeCell ref="SI82:SJ82"/>
    <mergeCell ref="SK82:SL82"/>
    <mergeCell ref="SM82:SN82"/>
    <mergeCell ref="SO82:SP82"/>
    <mergeCell ref="RW82:RX82"/>
    <mergeCell ref="RY82:RZ82"/>
    <mergeCell ref="SA82:SB82"/>
    <mergeCell ref="SC82:SD82"/>
    <mergeCell ref="SE82:SF82"/>
    <mergeCell ref="RM82:RN82"/>
    <mergeCell ref="RO82:RP82"/>
    <mergeCell ref="RQ82:RR82"/>
    <mergeCell ref="RS82:RT82"/>
    <mergeCell ref="RU82:RV82"/>
    <mergeCell ref="RC82:RD82"/>
    <mergeCell ref="RE82:RF82"/>
    <mergeCell ref="RG82:RH82"/>
    <mergeCell ref="RI82:RJ82"/>
    <mergeCell ref="RK82:RL82"/>
    <mergeCell ref="QS82:QT82"/>
    <mergeCell ref="QU82:QV82"/>
    <mergeCell ref="QW82:QX82"/>
    <mergeCell ref="QY82:QZ82"/>
    <mergeCell ref="RA82:RB82"/>
    <mergeCell ref="QI82:QJ82"/>
    <mergeCell ref="QK82:QL82"/>
    <mergeCell ref="QM82:QN82"/>
    <mergeCell ref="QO82:QP82"/>
    <mergeCell ref="QQ82:QR82"/>
    <mergeCell ref="PY82:PZ82"/>
    <mergeCell ref="QA82:QB82"/>
    <mergeCell ref="QC82:QD82"/>
    <mergeCell ref="QE82:QF82"/>
    <mergeCell ref="QG82:QH82"/>
    <mergeCell ref="PO82:PP82"/>
    <mergeCell ref="PQ82:PR82"/>
    <mergeCell ref="PS82:PT82"/>
    <mergeCell ref="PU82:PV82"/>
    <mergeCell ref="PW82:PX82"/>
    <mergeCell ref="PE82:PF82"/>
    <mergeCell ref="PG82:PH82"/>
    <mergeCell ref="PI82:PJ82"/>
    <mergeCell ref="PK82:PL82"/>
    <mergeCell ref="PM82:PN82"/>
    <mergeCell ref="OU82:OV82"/>
    <mergeCell ref="OW82:OX82"/>
    <mergeCell ref="OY82:OZ82"/>
    <mergeCell ref="PA82:PB82"/>
    <mergeCell ref="PC82:PD82"/>
    <mergeCell ref="OK82:OL82"/>
    <mergeCell ref="OM82:ON82"/>
    <mergeCell ref="OO82:OP82"/>
    <mergeCell ref="OQ82:OR82"/>
    <mergeCell ref="OS82:OT82"/>
    <mergeCell ref="OA82:OB82"/>
    <mergeCell ref="OC82:OD82"/>
    <mergeCell ref="OE82:OF82"/>
    <mergeCell ref="OG82:OH82"/>
    <mergeCell ref="OI82:OJ82"/>
    <mergeCell ref="NQ82:NR82"/>
    <mergeCell ref="NS82:NT82"/>
    <mergeCell ref="NU82:NV82"/>
    <mergeCell ref="NW82:NX82"/>
    <mergeCell ref="NY82:NZ82"/>
    <mergeCell ref="NG82:NH82"/>
    <mergeCell ref="NI82:NJ82"/>
    <mergeCell ref="NK82:NL82"/>
    <mergeCell ref="NM82:NN82"/>
    <mergeCell ref="NO82:NP82"/>
    <mergeCell ref="MW82:MX82"/>
    <mergeCell ref="MY82:MZ82"/>
    <mergeCell ref="NA82:NB82"/>
    <mergeCell ref="NC82:ND82"/>
    <mergeCell ref="NE82:NF82"/>
    <mergeCell ref="MM82:MN82"/>
    <mergeCell ref="MO82:MP82"/>
    <mergeCell ref="MQ82:MR82"/>
    <mergeCell ref="MS82:MT82"/>
    <mergeCell ref="MU82:MV82"/>
    <mergeCell ref="MC82:MD82"/>
    <mergeCell ref="ME82:MF82"/>
    <mergeCell ref="MG82:MH82"/>
    <mergeCell ref="MI82:MJ82"/>
    <mergeCell ref="MK82:ML82"/>
    <mergeCell ref="LS82:LT82"/>
    <mergeCell ref="LU82:LV82"/>
    <mergeCell ref="LW82:LX82"/>
    <mergeCell ref="LY82:LZ82"/>
    <mergeCell ref="MA82:MB82"/>
    <mergeCell ref="LI82:LJ82"/>
    <mergeCell ref="LK82:LL82"/>
    <mergeCell ref="LM82:LN82"/>
    <mergeCell ref="LO82:LP82"/>
    <mergeCell ref="LQ82:LR82"/>
    <mergeCell ref="KY82:KZ82"/>
    <mergeCell ref="LA82:LB82"/>
    <mergeCell ref="LC82:LD82"/>
    <mergeCell ref="LE82:LF82"/>
    <mergeCell ref="LG82:LH82"/>
    <mergeCell ref="KO82:KP82"/>
    <mergeCell ref="KQ82:KR82"/>
    <mergeCell ref="KS82:KT82"/>
    <mergeCell ref="KU82:KV82"/>
    <mergeCell ref="KW82:KX82"/>
    <mergeCell ref="KE82:KF82"/>
    <mergeCell ref="KG82:KH82"/>
    <mergeCell ref="KI82:KJ82"/>
    <mergeCell ref="KK82:KL82"/>
    <mergeCell ref="KM82:KN82"/>
    <mergeCell ref="JU82:JV82"/>
    <mergeCell ref="JW82:JX82"/>
    <mergeCell ref="JY82:JZ82"/>
    <mergeCell ref="KA82:KB82"/>
    <mergeCell ref="KC82:KD82"/>
    <mergeCell ref="JK82:JL82"/>
    <mergeCell ref="JM82:JN82"/>
    <mergeCell ref="JO82:JP82"/>
    <mergeCell ref="JQ82:JR82"/>
    <mergeCell ref="JS82:JT82"/>
    <mergeCell ref="JA82:JB82"/>
    <mergeCell ref="JC82:JD82"/>
    <mergeCell ref="JE82:JF82"/>
    <mergeCell ref="JG82:JH82"/>
    <mergeCell ref="JI82:JJ82"/>
    <mergeCell ref="IQ82:IR82"/>
    <mergeCell ref="IS82:IT82"/>
    <mergeCell ref="IU82:IV82"/>
    <mergeCell ref="IW82:IX82"/>
    <mergeCell ref="IY82:IZ82"/>
    <mergeCell ref="IG82:IH82"/>
    <mergeCell ref="II82:IJ82"/>
    <mergeCell ref="IK82:IL82"/>
    <mergeCell ref="IM82:IN82"/>
    <mergeCell ref="IO82:IP82"/>
    <mergeCell ref="HW82:HX82"/>
    <mergeCell ref="HY82:HZ82"/>
    <mergeCell ref="IA82:IB82"/>
    <mergeCell ref="IC82:ID82"/>
    <mergeCell ref="IE82:IF82"/>
    <mergeCell ref="HM82:HN82"/>
    <mergeCell ref="HO82:HP82"/>
    <mergeCell ref="HQ82:HR82"/>
    <mergeCell ref="HS82:HT82"/>
    <mergeCell ref="HU82:HV82"/>
    <mergeCell ref="HC82:HD82"/>
    <mergeCell ref="HE82:HF82"/>
    <mergeCell ref="HG82:HH82"/>
    <mergeCell ref="HI82:HJ82"/>
    <mergeCell ref="HK82:HL82"/>
    <mergeCell ref="GS82:GT82"/>
    <mergeCell ref="GU82:GV82"/>
    <mergeCell ref="GW82:GX82"/>
    <mergeCell ref="GY82:GZ82"/>
    <mergeCell ref="HA82:HB82"/>
    <mergeCell ref="GI82:GJ82"/>
    <mergeCell ref="GK82:GL82"/>
    <mergeCell ref="GM82:GN82"/>
    <mergeCell ref="GO82:GP82"/>
    <mergeCell ref="GQ82:GR82"/>
    <mergeCell ref="FY82:FZ82"/>
    <mergeCell ref="GA82:GB82"/>
    <mergeCell ref="GC82:GD82"/>
    <mergeCell ref="GE82:GF82"/>
    <mergeCell ref="GG82:GH82"/>
    <mergeCell ref="FO82:FP82"/>
    <mergeCell ref="FQ82:FR82"/>
    <mergeCell ref="FS82:FT82"/>
    <mergeCell ref="FU82:FV82"/>
    <mergeCell ref="FW82:FX82"/>
    <mergeCell ref="FE82:FF82"/>
    <mergeCell ref="FG82:FH82"/>
    <mergeCell ref="FI82:FJ82"/>
    <mergeCell ref="FK82:FL82"/>
    <mergeCell ref="FM82:FN82"/>
    <mergeCell ref="BI81:BJ81"/>
    <mergeCell ref="BK81:BL81"/>
    <mergeCell ref="BM81:BN81"/>
    <mergeCell ref="EU82:EV82"/>
    <mergeCell ref="EW82:EX82"/>
    <mergeCell ref="EY82:EZ82"/>
    <mergeCell ref="FA82:FB82"/>
    <mergeCell ref="FC82:FD82"/>
    <mergeCell ref="EK82:EL82"/>
    <mergeCell ref="EM82:EN82"/>
    <mergeCell ref="EO82:EP82"/>
    <mergeCell ref="EQ82:ER82"/>
    <mergeCell ref="ES82:ET82"/>
    <mergeCell ref="EA82:EB82"/>
    <mergeCell ref="EC82:ED82"/>
    <mergeCell ref="EE82:EF82"/>
    <mergeCell ref="EG82:EH82"/>
    <mergeCell ref="EI82:EJ82"/>
    <mergeCell ref="DQ82:DR82"/>
    <mergeCell ref="DS82:DT82"/>
    <mergeCell ref="DU82:DV82"/>
    <mergeCell ref="DW82:DX82"/>
    <mergeCell ref="DY82:DZ82"/>
    <mergeCell ref="DG82:DH82"/>
    <mergeCell ref="DI82:DJ82"/>
    <mergeCell ref="DK82:DL82"/>
    <mergeCell ref="DM82:DN82"/>
    <mergeCell ref="DO82:DP82"/>
    <mergeCell ref="CW82:CX82"/>
    <mergeCell ref="CY82:CZ82"/>
    <mergeCell ref="DA82:DB82"/>
    <mergeCell ref="DC82:DD82"/>
    <mergeCell ref="DE82:DF82"/>
    <mergeCell ref="CM82:CN82"/>
    <mergeCell ref="CO82:CP82"/>
    <mergeCell ref="CQ82:CR82"/>
    <mergeCell ref="CS82:CT82"/>
    <mergeCell ref="CU82:CV82"/>
    <mergeCell ref="BO81:BP81"/>
    <mergeCell ref="DO81:DP81"/>
    <mergeCell ref="DQ81:DR81"/>
    <mergeCell ref="DS81:DT81"/>
    <mergeCell ref="DU81:DV81"/>
    <mergeCell ref="DW81:DX81"/>
    <mergeCell ref="DE81:DF81"/>
    <mergeCell ref="DG81:DH81"/>
    <mergeCell ref="DI81:DJ81"/>
    <mergeCell ref="DK81:DL81"/>
    <mergeCell ref="DM81:DN81"/>
    <mergeCell ref="CU81:CV81"/>
    <mergeCell ref="CW81:CX81"/>
    <mergeCell ref="CY81:CZ81"/>
    <mergeCell ref="DA81:DB81"/>
    <mergeCell ref="DC81:DD81"/>
    <mergeCell ref="E1:I1"/>
    <mergeCell ref="E5:I5"/>
    <mergeCell ref="E14:H14"/>
    <mergeCell ref="E15:H15"/>
    <mergeCell ref="E16:H16"/>
    <mergeCell ref="CC82:CD82"/>
    <mergeCell ref="CE82:CF82"/>
    <mergeCell ref="CG82:CH82"/>
    <mergeCell ref="CI82:CJ82"/>
    <mergeCell ref="CK82:CL82"/>
    <mergeCell ref="BS82:BT82"/>
    <mergeCell ref="BU82:BV82"/>
    <mergeCell ref="BW82:BX82"/>
    <mergeCell ref="BY82:BZ82"/>
    <mergeCell ref="CA82:CB82"/>
    <mergeCell ref="BI82:BJ82"/>
    <mergeCell ref="BK82:BL82"/>
    <mergeCell ref="BM82:BN82"/>
    <mergeCell ref="BO82:BP82"/>
    <mergeCell ref="BQ82:BR82"/>
    <mergeCell ref="AY82:AZ82"/>
    <mergeCell ref="BA82:BB82"/>
    <mergeCell ref="BC82:BD82"/>
    <mergeCell ref="BE82:BF82"/>
    <mergeCell ref="BG82:BH82"/>
    <mergeCell ref="AO82:AP82"/>
    <mergeCell ref="AQ82:AR82"/>
    <mergeCell ref="AS82:AT82"/>
    <mergeCell ref="AU82:AV82"/>
    <mergeCell ref="AW82:AX82"/>
    <mergeCell ref="AE82:AF82"/>
    <mergeCell ref="AG82:AH82"/>
    <mergeCell ref="AI82:AJ82"/>
    <mergeCell ref="AK82:AL82"/>
    <mergeCell ref="AM82:AN82"/>
    <mergeCell ref="U82:V82"/>
    <mergeCell ref="E21:H21"/>
    <mergeCell ref="W82:X82"/>
    <mergeCell ref="Y82:Z82"/>
    <mergeCell ref="AA82:AB82"/>
    <mergeCell ref="AC82:AD82"/>
    <mergeCell ref="BQ81:BR81"/>
    <mergeCell ref="BS81:BT81"/>
    <mergeCell ref="BU81:BV81"/>
    <mergeCell ref="BW81:BX81"/>
    <mergeCell ref="BY81:BZ81"/>
    <mergeCell ref="BG81:BH81"/>
    <mergeCell ref="CK81:CL81"/>
    <mergeCell ref="CM81:CN81"/>
    <mergeCell ref="CO81:CP81"/>
    <mergeCell ref="CQ81:CR81"/>
    <mergeCell ref="CS81:CT81"/>
    <mergeCell ref="CA81:CB81"/>
    <mergeCell ref="CC81:CD81"/>
    <mergeCell ref="CE81:CF81"/>
    <mergeCell ref="CG81:CH81"/>
    <mergeCell ref="CI81:CJ81"/>
    <mergeCell ref="E19:H19"/>
    <mergeCell ref="E20:H20"/>
    <mergeCell ref="C58:D58"/>
    <mergeCell ref="K82:L82"/>
    <mergeCell ref="M82:N82"/>
    <mergeCell ref="O82:P82"/>
    <mergeCell ref="Q82:R82"/>
    <mergeCell ref="S82:T82"/>
    <mergeCell ref="E82:F82"/>
    <mergeCell ref="G82:H82"/>
    <mergeCell ref="I82:J82"/>
    <mergeCell ref="E23:H23"/>
    <mergeCell ref="E10:H10"/>
    <mergeCell ref="E11:H11"/>
    <mergeCell ref="E12:H12"/>
    <mergeCell ref="E13:H13"/>
    <mergeCell ref="E17:H17"/>
    <mergeCell ref="E18: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B034-52DC-1941-A80B-91B64C403E68}">
  <dimension ref="A1"/>
  <sheetViews>
    <sheetView workbookViewId="0"/>
  </sheetViews>
  <sheetFormatPr baseColWidth="10" defaultRowHeight="13" x14ac:dyDescent="0.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ADBD0-713D-8B48-996C-492A7BDA90B2}">
  <sheetPr>
    <tabColor rgb="FFFF0000"/>
  </sheetPr>
  <dimension ref="A1:O67"/>
  <sheetViews>
    <sheetView topLeftCell="A3" zoomScale="125" zoomScaleNormal="125" workbookViewId="0">
      <pane xSplit="5" ySplit="4" topLeftCell="F7" activePane="bottomRight" state="frozen"/>
      <selection activeCell="A3" sqref="A3"/>
      <selection pane="topRight" activeCell="F3" sqref="F3"/>
      <selection pane="bottomLeft" activeCell="A7" sqref="A7"/>
      <selection pane="bottomRight"/>
    </sheetView>
  </sheetViews>
  <sheetFormatPr baseColWidth="10" defaultColWidth="10.83203125" defaultRowHeight="11" x14ac:dyDescent="0.15"/>
  <cols>
    <col min="1" max="1" width="6.33203125" style="224" bestFit="1" customWidth="1"/>
    <col min="2" max="2" width="13.1640625" style="195" customWidth="1"/>
    <col min="3" max="4" width="10.83203125" style="195"/>
    <col min="5" max="5" width="11" style="195" customWidth="1"/>
    <col min="6" max="16384" width="10.83203125" style="195"/>
  </cols>
  <sheetData>
    <row r="1" spans="1:15" x14ac:dyDescent="0.15">
      <c r="B1" s="188" t="s">
        <v>533</v>
      </c>
      <c r="C1" s="188"/>
      <c r="D1" s="188"/>
      <c r="E1" s="188"/>
      <c r="F1" s="188"/>
      <c r="G1" s="188"/>
      <c r="H1" s="188"/>
      <c r="I1" s="188"/>
      <c r="J1" s="188"/>
      <c r="K1" s="188"/>
      <c r="L1" s="188"/>
      <c r="M1" s="188"/>
      <c r="N1" s="188"/>
      <c r="O1" s="188"/>
    </row>
    <row r="2" spans="1:15" x14ac:dyDescent="0.15">
      <c r="A2" s="188" t="s">
        <v>190</v>
      </c>
      <c r="B2" s="381"/>
      <c r="C2" s="381"/>
      <c r="D2" s="381"/>
      <c r="E2" s="381"/>
      <c r="F2" s="375" t="s">
        <v>24</v>
      </c>
      <c r="G2" s="375"/>
      <c r="H2" s="375" t="s">
        <v>25</v>
      </c>
      <c r="I2" s="375"/>
      <c r="J2" s="375" t="s">
        <v>26</v>
      </c>
      <c r="K2" s="375"/>
      <c r="L2" s="375" t="s">
        <v>27</v>
      </c>
      <c r="M2" s="375"/>
      <c r="N2" s="375" t="s">
        <v>28</v>
      </c>
      <c r="O2" s="375"/>
    </row>
    <row r="3" spans="1:15" x14ac:dyDescent="0.15">
      <c r="A3" s="223"/>
      <c r="B3" s="379" t="s">
        <v>11</v>
      </c>
      <c r="C3" s="379"/>
      <c r="D3" s="379"/>
      <c r="F3" s="384" t="str">
        <f>IF('Inschrijfform algemeen'!F56="","",'Inschrijfform algemeen'!F56)</f>
        <v/>
      </c>
      <c r="G3" s="384"/>
      <c r="H3" s="384" t="str">
        <f>IF('Inschrijfform algemeen'!H56="","",'Inschrijfform algemeen'!H56)</f>
        <v/>
      </c>
      <c r="I3" s="384"/>
      <c r="J3" s="384" t="str">
        <f>IF('Inschrijfform algemeen'!J56="","",'Inschrijfform algemeen'!J56)</f>
        <v/>
      </c>
      <c r="K3" s="384"/>
      <c r="L3" s="384" t="str">
        <f>IF('Inschrijfform algemeen'!L56="","",'Inschrijfform algemeen'!L56)</f>
        <v/>
      </c>
      <c r="M3" s="384"/>
      <c r="N3" s="384" t="str">
        <f>IF('Inschrijfform algemeen'!N56="","",'Inschrijfform algemeen'!N56)</f>
        <v/>
      </c>
      <c r="O3" s="384"/>
    </row>
    <row r="4" spans="1:15" x14ac:dyDescent="0.15">
      <c r="A4" s="223"/>
      <c r="B4" s="379" t="s">
        <v>12</v>
      </c>
      <c r="C4" s="379"/>
      <c r="D4" s="379"/>
      <c r="E4" s="224"/>
      <c r="F4" s="384" t="str">
        <f>IF('Inschrijfform algemeen'!F57="","",'Inschrijfform algemeen'!F57)</f>
        <v/>
      </c>
      <c r="G4" s="384"/>
      <c r="H4" s="384" t="str">
        <f>IF('Inschrijfform algemeen'!H57="","",'Inschrijfform algemeen'!H57)</f>
        <v/>
      </c>
      <c r="I4" s="384"/>
      <c r="J4" s="384" t="str">
        <f>IF('Inschrijfform algemeen'!J57="","",'Inschrijfform algemeen'!J57)</f>
        <v/>
      </c>
      <c r="K4" s="384"/>
      <c r="L4" s="384" t="str">
        <f>IF('Inschrijfform algemeen'!L57="","",'Inschrijfform algemeen'!L57)</f>
        <v/>
      </c>
      <c r="M4" s="384"/>
      <c r="N4" s="384" t="str">
        <f>IF('Inschrijfform algemeen'!N57="","",'Inschrijfform algemeen'!N57)</f>
        <v/>
      </c>
      <c r="O4" s="384"/>
    </row>
    <row r="5" spans="1:15" hidden="1" x14ac:dyDescent="0.15">
      <c r="A5" s="223"/>
      <c r="B5" s="379" t="s">
        <v>29</v>
      </c>
      <c r="C5" s="379"/>
      <c r="D5" s="379"/>
      <c r="E5" s="225"/>
      <c r="F5" s="389" t="str">
        <f>IF('Inschrijfform algemeen'!F59:G59="","",'Inschrijfform algemeen'!F59:G59)</f>
        <v/>
      </c>
      <c r="G5" s="389"/>
      <c r="H5" s="389" t="str">
        <f>IF('Inschrijfform algemeen'!H59:I59="","",'Inschrijfform algemeen'!H59:I59)</f>
        <v/>
      </c>
      <c r="I5" s="389"/>
      <c r="J5" s="389" t="str">
        <f>IF('Inschrijfform algemeen'!J59:K59="","",'Inschrijfform algemeen'!J59:K59)</f>
        <v/>
      </c>
      <c r="K5" s="389"/>
      <c r="L5" s="389" t="str">
        <f>IF('Inschrijfform algemeen'!L59:M59="","",'Inschrijfform algemeen'!L59:M59)</f>
        <v/>
      </c>
      <c r="M5" s="389"/>
      <c r="N5" s="389" t="str">
        <f>IF('Inschrijfform algemeen'!N59:O59="","",'Inschrijfform algemeen'!N59:O59)</f>
        <v/>
      </c>
      <c r="O5" s="389"/>
    </row>
    <row r="6" spans="1:15" x14ac:dyDescent="0.15">
      <c r="D6" s="227" t="s">
        <v>528</v>
      </c>
      <c r="F6" s="384" t="str">
        <f>IF('Inschrijfform algemeen'!G64="","",'Inschrijfform algemeen'!G64)</f>
        <v/>
      </c>
      <c r="G6" s="384"/>
      <c r="H6" s="384" t="str">
        <f>IF('Inschrijfform algemeen'!I64="","",'Inschrijfform algemeen'!I64)</f>
        <v/>
      </c>
      <c r="I6" s="384"/>
      <c r="J6" s="384" t="str">
        <f>IF('Inschrijfform algemeen'!K64="","",'Inschrijfform algemeen'!K64)</f>
        <v/>
      </c>
      <c r="K6" s="384"/>
      <c r="L6" s="384" t="str">
        <f>IF('Inschrijfform algemeen'!M64="","",'Inschrijfform algemeen'!M64)</f>
        <v/>
      </c>
      <c r="M6" s="384"/>
      <c r="N6" s="384" t="str">
        <f>IF('Inschrijfform algemeen'!O64="","",'Inschrijfform algemeen'!O64)</f>
        <v/>
      </c>
      <c r="O6" s="384"/>
    </row>
    <row r="7" spans="1:15" ht="130" customHeight="1" x14ac:dyDescent="0.15">
      <c r="A7" s="223" t="s">
        <v>535</v>
      </c>
      <c r="B7" s="387" t="s">
        <v>641</v>
      </c>
      <c r="C7" s="387"/>
      <c r="D7" s="387"/>
      <c r="E7" s="387"/>
      <c r="F7" s="373"/>
      <c r="G7" s="373"/>
      <c r="H7" s="373"/>
      <c r="I7" s="373"/>
      <c r="J7" s="373"/>
      <c r="K7" s="373"/>
      <c r="L7" s="373"/>
      <c r="M7" s="373"/>
      <c r="N7" s="373"/>
      <c r="O7" s="373"/>
    </row>
    <row r="8" spans="1:15" ht="36" customHeight="1" x14ac:dyDescent="0.15">
      <c r="A8" s="224" t="s">
        <v>545</v>
      </c>
      <c r="B8" s="387" t="s">
        <v>598</v>
      </c>
      <c r="C8" s="387"/>
      <c r="D8" s="387"/>
      <c r="E8" s="387"/>
      <c r="F8" s="388"/>
      <c r="G8" s="388"/>
      <c r="H8" s="388"/>
      <c r="I8" s="388"/>
      <c r="J8" s="388"/>
      <c r="K8" s="388"/>
      <c r="L8" s="388"/>
      <c r="M8" s="388"/>
      <c r="N8" s="388"/>
      <c r="O8" s="388"/>
    </row>
    <row r="9" spans="1:15" ht="13" customHeight="1" x14ac:dyDescent="0.15">
      <c r="B9" s="386" t="s">
        <v>596</v>
      </c>
      <c r="C9" s="386"/>
      <c r="D9" s="386"/>
      <c r="E9" s="386"/>
      <c r="F9" s="386"/>
      <c r="G9" s="386"/>
      <c r="H9" s="386"/>
      <c r="I9" s="386"/>
      <c r="J9" s="386"/>
      <c r="K9" s="386"/>
      <c r="L9" s="386"/>
      <c r="M9" s="386"/>
      <c r="N9" s="386"/>
      <c r="O9" s="386"/>
    </row>
    <row r="10" spans="1:15" x14ac:dyDescent="0.15">
      <c r="A10" s="224" t="s">
        <v>546</v>
      </c>
      <c r="B10" s="224" t="s">
        <v>642</v>
      </c>
      <c r="C10" s="384" t="s">
        <v>534</v>
      </c>
      <c r="D10" s="384"/>
      <c r="E10" s="384"/>
      <c r="F10" s="381"/>
      <c r="G10" s="381"/>
      <c r="H10" s="381"/>
      <c r="I10" s="381"/>
      <c r="J10" s="381"/>
      <c r="K10" s="381"/>
      <c r="L10" s="381"/>
      <c r="M10" s="381"/>
      <c r="N10" s="381"/>
      <c r="O10" s="381"/>
    </row>
    <row r="11" spans="1:15" x14ac:dyDescent="0.15">
      <c r="A11" s="224" t="s">
        <v>587</v>
      </c>
      <c r="B11" s="226"/>
      <c r="C11" s="385"/>
      <c r="D11" s="385"/>
      <c r="E11" s="385"/>
      <c r="F11" s="381"/>
      <c r="G11" s="381"/>
      <c r="H11" s="381"/>
      <c r="I11" s="381"/>
      <c r="J11" s="381"/>
      <c r="K11" s="381"/>
      <c r="L11" s="381"/>
      <c r="M11" s="381"/>
      <c r="N11" s="381"/>
      <c r="O11" s="381"/>
    </row>
    <row r="12" spans="1:15" x14ac:dyDescent="0.15">
      <c r="A12" s="224" t="s">
        <v>588</v>
      </c>
      <c r="B12" s="375" t="s">
        <v>536</v>
      </c>
      <c r="C12" s="375"/>
      <c r="D12" s="375"/>
      <c r="E12" s="375"/>
      <c r="F12" s="382"/>
      <c r="G12" s="382"/>
      <c r="H12" s="382"/>
      <c r="I12" s="382"/>
      <c r="J12" s="382"/>
      <c r="K12" s="382"/>
      <c r="L12" s="382"/>
      <c r="M12" s="382"/>
      <c r="N12" s="382"/>
      <c r="O12" s="382"/>
    </row>
    <row r="13" spans="1:15" x14ac:dyDescent="0.15">
      <c r="A13" s="224" t="s">
        <v>589</v>
      </c>
      <c r="B13" s="375" t="s">
        <v>537</v>
      </c>
      <c r="C13" s="375"/>
      <c r="D13" s="375"/>
      <c r="E13" s="375"/>
      <c r="F13" s="382"/>
      <c r="G13" s="382"/>
      <c r="H13" s="382"/>
      <c r="I13" s="382"/>
      <c r="J13" s="382"/>
      <c r="K13" s="382"/>
      <c r="L13" s="382"/>
      <c r="M13" s="382"/>
      <c r="N13" s="382"/>
      <c r="O13" s="382"/>
    </row>
    <row r="14" spans="1:15" x14ac:dyDescent="0.15">
      <c r="A14" s="224" t="s">
        <v>590</v>
      </c>
      <c r="B14" s="375" t="s">
        <v>538</v>
      </c>
      <c r="C14" s="375"/>
      <c r="D14" s="375"/>
      <c r="E14" s="375"/>
      <c r="F14" s="382"/>
      <c r="G14" s="382"/>
      <c r="H14" s="382"/>
      <c r="I14" s="382"/>
      <c r="J14" s="382"/>
      <c r="K14" s="382"/>
      <c r="L14" s="382"/>
      <c r="M14" s="382"/>
      <c r="N14" s="382"/>
      <c r="O14" s="382"/>
    </row>
    <row r="15" spans="1:15" ht="34" customHeight="1" x14ac:dyDescent="0.15">
      <c r="A15" s="224" t="s">
        <v>591</v>
      </c>
      <c r="B15" s="370" t="s">
        <v>539</v>
      </c>
      <c r="C15" s="370"/>
      <c r="D15" s="370"/>
      <c r="E15" s="370"/>
      <c r="F15" s="382"/>
      <c r="G15" s="382"/>
      <c r="H15" s="382"/>
      <c r="I15" s="382"/>
      <c r="J15" s="382"/>
      <c r="K15" s="382"/>
      <c r="L15" s="382"/>
      <c r="M15" s="382"/>
      <c r="N15" s="382"/>
      <c r="O15" s="382"/>
    </row>
    <row r="16" spans="1:15" ht="22" customHeight="1" x14ac:dyDescent="0.15">
      <c r="A16" s="224" t="s">
        <v>592</v>
      </c>
      <c r="B16" s="377" t="s">
        <v>540</v>
      </c>
      <c r="C16" s="377"/>
      <c r="D16" s="377"/>
      <c r="E16" s="377"/>
      <c r="F16" s="382"/>
      <c r="G16" s="382"/>
      <c r="H16" s="382"/>
      <c r="I16" s="382"/>
      <c r="J16" s="382"/>
      <c r="K16" s="382"/>
      <c r="L16" s="382"/>
      <c r="M16" s="382"/>
      <c r="N16" s="382"/>
      <c r="O16" s="382"/>
    </row>
    <row r="17" spans="1:15" x14ac:dyDescent="0.15">
      <c r="A17" s="224" t="s">
        <v>593</v>
      </c>
      <c r="B17" s="375" t="s">
        <v>542</v>
      </c>
      <c r="C17" s="375"/>
      <c r="D17" s="375"/>
      <c r="E17" s="375"/>
      <c r="F17" s="382"/>
      <c r="G17" s="382"/>
      <c r="H17" s="382"/>
      <c r="I17" s="382"/>
      <c r="J17" s="382"/>
      <c r="K17" s="382"/>
      <c r="L17" s="382"/>
      <c r="M17" s="382"/>
      <c r="N17" s="382"/>
      <c r="O17" s="382"/>
    </row>
    <row r="18" spans="1:15" x14ac:dyDescent="0.15">
      <c r="A18" s="224" t="s">
        <v>594</v>
      </c>
      <c r="B18" s="375" t="s">
        <v>600</v>
      </c>
      <c r="C18" s="375"/>
      <c r="D18" s="375"/>
      <c r="E18" s="375"/>
      <c r="F18" s="382"/>
      <c r="G18" s="382"/>
      <c r="H18" s="382"/>
      <c r="I18" s="382"/>
      <c r="J18" s="382"/>
      <c r="K18" s="382"/>
      <c r="L18" s="382"/>
      <c r="M18" s="382"/>
      <c r="N18" s="382"/>
      <c r="O18" s="382"/>
    </row>
    <row r="19" spans="1:15" ht="45" customHeight="1" x14ac:dyDescent="0.15">
      <c r="A19" s="224" t="s">
        <v>595</v>
      </c>
      <c r="B19" s="377" t="s">
        <v>544</v>
      </c>
      <c r="C19" s="377"/>
      <c r="D19" s="377"/>
      <c r="E19" s="377"/>
      <c r="F19" s="382"/>
      <c r="G19" s="382"/>
      <c r="H19" s="382"/>
      <c r="I19" s="382"/>
      <c r="J19" s="382"/>
      <c r="K19" s="382"/>
      <c r="L19" s="382"/>
      <c r="M19" s="382"/>
      <c r="N19" s="382"/>
      <c r="O19" s="382"/>
    </row>
    <row r="20" spans="1:15" x14ac:dyDescent="0.15">
      <c r="B20" s="195" t="s">
        <v>614</v>
      </c>
      <c r="F20" s="381" t="str">
        <f>IF(F19="Ja","X","")</f>
        <v/>
      </c>
      <c r="G20" s="381"/>
      <c r="H20" s="381" t="str">
        <f>IF(H19="Ja","X","")</f>
        <v/>
      </c>
      <c r="I20" s="381"/>
      <c r="J20" s="381" t="str">
        <f>IF(J19="Ja","X","")</f>
        <v/>
      </c>
      <c r="K20" s="381"/>
      <c r="L20" s="381" t="str">
        <f>IF(L19="Ja","X","")</f>
        <v/>
      </c>
      <c r="M20" s="381"/>
    </row>
    <row r="21" spans="1:15" x14ac:dyDescent="0.15">
      <c r="A21" s="224" t="s">
        <v>547</v>
      </c>
      <c r="B21" s="224" t="s">
        <v>642</v>
      </c>
      <c r="C21" s="384" t="s">
        <v>534</v>
      </c>
      <c r="D21" s="384"/>
      <c r="E21" s="384"/>
      <c r="F21" s="381"/>
      <c r="G21" s="381"/>
      <c r="H21" s="381"/>
      <c r="I21" s="381"/>
      <c r="J21" s="381"/>
      <c r="K21" s="381"/>
      <c r="L21" s="381"/>
      <c r="M21" s="381"/>
      <c r="N21" s="381"/>
      <c r="O21" s="381"/>
    </row>
    <row r="22" spans="1:15" x14ac:dyDescent="0.15">
      <c r="A22" s="224" t="s">
        <v>578</v>
      </c>
      <c r="B22" s="226"/>
      <c r="C22" s="385"/>
      <c r="D22" s="385"/>
      <c r="E22" s="385"/>
      <c r="F22" s="381"/>
      <c r="G22" s="381"/>
      <c r="H22" s="381"/>
      <c r="I22" s="381"/>
      <c r="J22" s="381"/>
      <c r="K22" s="381"/>
      <c r="L22" s="381"/>
      <c r="M22" s="381"/>
      <c r="N22" s="381"/>
      <c r="O22" s="381"/>
    </row>
    <row r="23" spans="1:15" x14ac:dyDescent="0.15">
      <c r="A23" s="224" t="s">
        <v>579</v>
      </c>
      <c r="B23" s="375" t="s">
        <v>536</v>
      </c>
      <c r="C23" s="375"/>
      <c r="D23" s="375"/>
      <c r="E23" s="375"/>
      <c r="F23" s="382"/>
      <c r="G23" s="382"/>
      <c r="H23" s="382"/>
      <c r="I23" s="382"/>
      <c r="J23" s="382"/>
      <c r="K23" s="382"/>
      <c r="L23" s="382"/>
      <c r="M23" s="382"/>
      <c r="N23" s="382"/>
      <c r="O23" s="382"/>
    </row>
    <row r="24" spans="1:15" x14ac:dyDescent="0.15">
      <c r="A24" s="224" t="s">
        <v>580</v>
      </c>
      <c r="B24" s="375" t="s">
        <v>537</v>
      </c>
      <c r="C24" s="375"/>
      <c r="D24" s="375"/>
      <c r="E24" s="375"/>
      <c r="F24" s="382"/>
      <c r="G24" s="382"/>
      <c r="H24" s="382"/>
      <c r="I24" s="382"/>
      <c r="J24" s="382"/>
      <c r="K24" s="382"/>
      <c r="L24" s="382"/>
      <c r="M24" s="382"/>
      <c r="N24" s="382"/>
      <c r="O24" s="382"/>
    </row>
    <row r="25" spans="1:15" x14ac:dyDescent="0.15">
      <c r="A25" s="224" t="s">
        <v>581</v>
      </c>
      <c r="B25" s="375" t="s">
        <v>538</v>
      </c>
      <c r="C25" s="375"/>
      <c r="D25" s="375"/>
      <c r="E25" s="375"/>
      <c r="F25" s="382"/>
      <c r="G25" s="382"/>
      <c r="H25" s="382"/>
      <c r="I25" s="382"/>
      <c r="J25" s="382"/>
      <c r="K25" s="382"/>
      <c r="L25" s="382"/>
      <c r="M25" s="382"/>
      <c r="N25" s="382"/>
      <c r="O25" s="382"/>
    </row>
    <row r="26" spans="1:15" ht="33" customHeight="1" x14ac:dyDescent="0.15">
      <c r="A26" s="224" t="s">
        <v>582</v>
      </c>
      <c r="B26" s="370" t="s">
        <v>539</v>
      </c>
      <c r="C26" s="370"/>
      <c r="D26" s="370"/>
      <c r="E26" s="370"/>
      <c r="F26" s="382"/>
      <c r="G26" s="382"/>
      <c r="H26" s="382"/>
      <c r="I26" s="382"/>
      <c r="J26" s="382"/>
      <c r="K26" s="382"/>
      <c r="L26" s="382"/>
      <c r="M26" s="382"/>
      <c r="N26" s="382"/>
      <c r="O26" s="382"/>
    </row>
    <row r="27" spans="1:15" ht="24" customHeight="1" x14ac:dyDescent="0.15">
      <c r="A27" s="224" t="s">
        <v>583</v>
      </c>
      <c r="B27" s="377" t="s">
        <v>540</v>
      </c>
      <c r="C27" s="377"/>
      <c r="D27" s="377"/>
      <c r="E27" s="377"/>
      <c r="F27" s="382"/>
      <c r="G27" s="382"/>
      <c r="H27" s="382"/>
      <c r="I27" s="382"/>
      <c r="J27" s="382"/>
      <c r="K27" s="382"/>
      <c r="L27" s="382"/>
      <c r="M27" s="382"/>
      <c r="N27" s="382"/>
      <c r="O27" s="382"/>
    </row>
    <row r="28" spans="1:15" x14ac:dyDescent="0.15">
      <c r="A28" s="224" t="s">
        <v>584</v>
      </c>
      <c r="B28" s="375" t="s">
        <v>542</v>
      </c>
      <c r="C28" s="375"/>
      <c r="D28" s="375"/>
      <c r="E28" s="375"/>
      <c r="F28" s="382"/>
      <c r="G28" s="382"/>
      <c r="H28" s="382"/>
      <c r="I28" s="382"/>
      <c r="J28" s="382"/>
      <c r="K28" s="382"/>
      <c r="L28" s="382"/>
      <c r="M28" s="382"/>
      <c r="N28" s="382"/>
      <c r="O28" s="382"/>
    </row>
    <row r="29" spans="1:15" x14ac:dyDescent="0.15">
      <c r="A29" s="224" t="s">
        <v>585</v>
      </c>
      <c r="B29" s="375" t="s">
        <v>600</v>
      </c>
      <c r="C29" s="375"/>
      <c r="D29" s="375"/>
      <c r="E29" s="375"/>
      <c r="F29" s="382"/>
      <c r="G29" s="382"/>
      <c r="H29" s="382"/>
      <c r="I29" s="382"/>
      <c r="J29" s="382"/>
      <c r="K29" s="382"/>
      <c r="L29" s="382"/>
      <c r="M29" s="382"/>
      <c r="N29" s="382"/>
      <c r="O29" s="382"/>
    </row>
    <row r="30" spans="1:15" ht="47" customHeight="1" x14ac:dyDescent="0.15">
      <c r="A30" s="224" t="s">
        <v>586</v>
      </c>
      <c r="B30" s="377" t="s">
        <v>544</v>
      </c>
      <c r="C30" s="377"/>
      <c r="D30" s="377"/>
      <c r="E30" s="377"/>
      <c r="F30" s="382"/>
      <c r="G30" s="382"/>
      <c r="H30" s="382"/>
      <c r="I30" s="382"/>
      <c r="J30" s="382"/>
      <c r="K30" s="382"/>
      <c r="L30" s="382"/>
      <c r="M30" s="382"/>
      <c r="N30" s="382"/>
      <c r="O30" s="382"/>
    </row>
    <row r="31" spans="1:15" x14ac:dyDescent="0.15">
      <c r="F31" s="381" t="str">
        <f>IF(F30="Ja","X","")</f>
        <v/>
      </c>
      <c r="G31" s="381"/>
      <c r="H31" s="381" t="str">
        <f>IF(H30="Ja","X","")</f>
        <v/>
      </c>
      <c r="I31" s="381"/>
      <c r="J31" s="381" t="str">
        <f>IF(J30="Ja","X","")</f>
        <v/>
      </c>
      <c r="K31" s="381"/>
      <c r="L31" s="381" t="str">
        <f>IF(L30="Ja","X","")</f>
        <v/>
      </c>
      <c r="M31" s="381"/>
      <c r="N31" s="381" t="str">
        <f>IF(N30="Ja","X","")</f>
        <v/>
      </c>
      <c r="O31" s="381"/>
    </row>
    <row r="32" spans="1:15" x14ac:dyDescent="0.15">
      <c r="A32" s="224" t="s">
        <v>548</v>
      </c>
      <c r="B32" s="224" t="s">
        <v>642</v>
      </c>
      <c r="C32" s="384" t="s">
        <v>534</v>
      </c>
      <c r="D32" s="384"/>
      <c r="E32" s="384"/>
      <c r="F32" s="381"/>
      <c r="G32" s="381"/>
      <c r="H32" s="381"/>
      <c r="I32" s="381"/>
      <c r="J32" s="381"/>
      <c r="K32" s="381"/>
      <c r="L32" s="381"/>
      <c r="M32" s="381"/>
      <c r="N32" s="381"/>
      <c r="O32" s="381"/>
    </row>
    <row r="33" spans="1:15" x14ac:dyDescent="0.15">
      <c r="A33" s="224" t="s">
        <v>569</v>
      </c>
      <c r="B33" s="226"/>
      <c r="C33" s="385"/>
      <c r="D33" s="385"/>
      <c r="E33" s="385"/>
      <c r="F33" s="381"/>
      <c r="G33" s="381"/>
      <c r="H33" s="381"/>
      <c r="I33" s="381"/>
      <c r="J33" s="381"/>
      <c r="K33" s="381"/>
      <c r="L33" s="381"/>
      <c r="M33" s="381"/>
      <c r="N33" s="381"/>
      <c r="O33" s="381"/>
    </row>
    <row r="34" spans="1:15" x14ac:dyDescent="0.15">
      <c r="A34" s="224" t="s">
        <v>570</v>
      </c>
      <c r="B34" s="375" t="s">
        <v>536</v>
      </c>
      <c r="C34" s="375"/>
      <c r="D34" s="375"/>
      <c r="E34" s="375"/>
      <c r="F34" s="382"/>
      <c r="G34" s="382"/>
      <c r="H34" s="382"/>
      <c r="I34" s="382"/>
      <c r="J34" s="382"/>
      <c r="K34" s="382"/>
      <c r="L34" s="382"/>
      <c r="M34" s="382"/>
      <c r="N34" s="382"/>
      <c r="O34" s="382"/>
    </row>
    <row r="35" spans="1:15" x14ac:dyDescent="0.15">
      <c r="A35" s="224" t="s">
        <v>571</v>
      </c>
      <c r="B35" s="375" t="s">
        <v>537</v>
      </c>
      <c r="C35" s="375"/>
      <c r="D35" s="375"/>
      <c r="E35" s="375"/>
      <c r="F35" s="382"/>
      <c r="G35" s="382"/>
      <c r="H35" s="382"/>
      <c r="I35" s="382"/>
      <c r="J35" s="382"/>
      <c r="K35" s="382"/>
      <c r="L35" s="382"/>
      <c r="M35" s="382"/>
      <c r="N35" s="382"/>
      <c r="O35" s="382"/>
    </row>
    <row r="36" spans="1:15" x14ac:dyDescent="0.15">
      <c r="A36" s="224" t="s">
        <v>572</v>
      </c>
      <c r="B36" s="375" t="s">
        <v>538</v>
      </c>
      <c r="C36" s="375"/>
      <c r="D36" s="375"/>
      <c r="E36" s="375"/>
      <c r="F36" s="382"/>
      <c r="G36" s="382"/>
      <c r="H36" s="382"/>
      <c r="I36" s="382"/>
      <c r="J36" s="382"/>
      <c r="K36" s="382"/>
      <c r="L36" s="382"/>
      <c r="M36" s="382"/>
      <c r="N36" s="382"/>
      <c r="O36" s="382"/>
    </row>
    <row r="37" spans="1:15" ht="34" customHeight="1" x14ac:dyDescent="0.15">
      <c r="A37" s="224" t="s">
        <v>573</v>
      </c>
      <c r="B37" s="370" t="s">
        <v>539</v>
      </c>
      <c r="C37" s="370"/>
      <c r="D37" s="370"/>
      <c r="E37" s="370"/>
      <c r="F37" s="382"/>
      <c r="G37" s="382"/>
      <c r="H37" s="382"/>
      <c r="I37" s="382"/>
      <c r="J37" s="382"/>
      <c r="K37" s="382"/>
      <c r="L37" s="382"/>
      <c r="M37" s="382"/>
      <c r="N37" s="382"/>
      <c r="O37" s="382"/>
    </row>
    <row r="38" spans="1:15" x14ac:dyDescent="0.15">
      <c r="A38" s="224" t="s">
        <v>574</v>
      </c>
      <c r="B38" s="377" t="s">
        <v>540</v>
      </c>
      <c r="C38" s="377"/>
      <c r="D38" s="377"/>
      <c r="E38" s="377"/>
      <c r="F38" s="382"/>
      <c r="G38" s="382"/>
      <c r="H38" s="382"/>
      <c r="I38" s="382"/>
      <c r="J38" s="382"/>
      <c r="K38" s="382"/>
      <c r="L38" s="382"/>
      <c r="M38" s="382"/>
      <c r="N38" s="382"/>
      <c r="O38" s="382"/>
    </row>
    <row r="39" spans="1:15" x14ac:dyDescent="0.15">
      <c r="A39" s="224" t="s">
        <v>577</v>
      </c>
      <c r="B39" s="375" t="s">
        <v>542</v>
      </c>
      <c r="C39" s="375"/>
      <c r="D39" s="375"/>
      <c r="E39" s="375"/>
      <c r="F39" s="382"/>
      <c r="G39" s="382"/>
      <c r="H39" s="382"/>
      <c r="I39" s="382"/>
      <c r="J39" s="382"/>
      <c r="K39" s="382"/>
      <c r="L39" s="382"/>
      <c r="M39" s="382"/>
      <c r="N39" s="382"/>
      <c r="O39" s="382"/>
    </row>
    <row r="40" spans="1:15" x14ac:dyDescent="0.15">
      <c r="A40" s="224" t="s">
        <v>576</v>
      </c>
      <c r="B40" s="375" t="s">
        <v>543</v>
      </c>
      <c r="C40" s="375"/>
      <c r="D40" s="375"/>
      <c r="E40" s="375"/>
      <c r="F40" s="382"/>
      <c r="G40" s="382"/>
      <c r="H40" s="382"/>
      <c r="I40" s="382"/>
      <c r="J40" s="382"/>
      <c r="K40" s="382"/>
      <c r="L40" s="382"/>
      <c r="M40" s="382"/>
      <c r="N40" s="382"/>
      <c r="O40" s="382"/>
    </row>
    <row r="41" spans="1:15" ht="35" customHeight="1" x14ac:dyDescent="0.15">
      <c r="A41" s="224" t="s">
        <v>575</v>
      </c>
      <c r="B41" s="377" t="s">
        <v>544</v>
      </c>
      <c r="C41" s="377"/>
      <c r="D41" s="377"/>
      <c r="E41" s="377"/>
      <c r="F41" s="382"/>
      <c r="G41" s="382"/>
      <c r="H41" s="382"/>
      <c r="I41" s="382"/>
      <c r="J41" s="382"/>
      <c r="K41" s="382"/>
      <c r="L41" s="382"/>
      <c r="M41" s="382"/>
      <c r="N41" s="382"/>
      <c r="O41" s="382"/>
    </row>
    <row r="42" spans="1:15" x14ac:dyDescent="0.15">
      <c r="A42" s="195"/>
      <c r="F42" s="381" t="str">
        <f>IF(F41="Ja","X","")</f>
        <v/>
      </c>
      <c r="G42" s="381"/>
      <c r="H42" s="381" t="str">
        <f>IF(H41="Ja","X","")</f>
        <v/>
      </c>
      <c r="I42" s="381"/>
      <c r="J42" s="381" t="str">
        <f>IF(J41="Ja","X","")</f>
        <v/>
      </c>
      <c r="K42" s="381"/>
      <c r="L42" s="381" t="str">
        <f>IF(L41="Ja","X","")</f>
        <v/>
      </c>
      <c r="M42" s="381"/>
      <c r="N42" s="381" t="str">
        <f>IF(N41="Ja","X","")</f>
        <v/>
      </c>
      <c r="O42" s="381"/>
    </row>
    <row r="43" spans="1:15" x14ac:dyDescent="0.15">
      <c r="A43" s="224" t="s">
        <v>549</v>
      </c>
      <c r="B43" s="224" t="s">
        <v>642</v>
      </c>
      <c r="C43" s="384" t="s">
        <v>534</v>
      </c>
      <c r="D43" s="384"/>
      <c r="E43" s="384"/>
      <c r="F43" s="381"/>
      <c r="G43" s="381"/>
      <c r="H43" s="381"/>
      <c r="I43" s="381"/>
      <c r="J43" s="381"/>
      <c r="K43" s="381"/>
      <c r="L43" s="381"/>
      <c r="M43" s="381"/>
      <c r="N43" s="381"/>
      <c r="O43" s="381"/>
    </row>
    <row r="44" spans="1:15" x14ac:dyDescent="0.15">
      <c r="A44" s="224" t="s">
        <v>551</v>
      </c>
      <c r="B44" s="226"/>
      <c r="C44" s="385"/>
      <c r="D44" s="385"/>
      <c r="E44" s="385"/>
      <c r="F44" s="381"/>
      <c r="G44" s="381"/>
      <c r="H44" s="381"/>
      <c r="I44" s="381"/>
      <c r="J44" s="381"/>
      <c r="K44" s="381"/>
      <c r="L44" s="381"/>
      <c r="M44" s="381"/>
      <c r="N44" s="381"/>
      <c r="O44" s="381"/>
    </row>
    <row r="45" spans="1:15" x14ac:dyDescent="0.15">
      <c r="A45" s="224" t="s">
        <v>552</v>
      </c>
      <c r="B45" s="375" t="s">
        <v>536</v>
      </c>
      <c r="C45" s="375"/>
      <c r="D45" s="375"/>
      <c r="E45" s="375"/>
      <c r="F45" s="382"/>
      <c r="G45" s="382"/>
      <c r="H45" s="382"/>
      <c r="I45" s="382"/>
      <c r="J45" s="382"/>
      <c r="K45" s="382"/>
      <c r="L45" s="382"/>
      <c r="M45" s="382"/>
      <c r="N45" s="382"/>
      <c r="O45" s="382"/>
    </row>
    <row r="46" spans="1:15" x14ac:dyDescent="0.15">
      <c r="A46" s="224" t="s">
        <v>553</v>
      </c>
      <c r="B46" s="375" t="s">
        <v>537</v>
      </c>
      <c r="C46" s="375"/>
      <c r="D46" s="375"/>
      <c r="E46" s="375"/>
      <c r="F46" s="382"/>
      <c r="G46" s="382"/>
      <c r="H46" s="382"/>
      <c r="I46" s="382"/>
      <c r="J46" s="382"/>
      <c r="K46" s="382"/>
      <c r="L46" s="382"/>
      <c r="M46" s="382"/>
      <c r="N46" s="382"/>
      <c r="O46" s="382"/>
    </row>
    <row r="47" spans="1:15" x14ac:dyDescent="0.15">
      <c r="A47" s="224" t="s">
        <v>554</v>
      </c>
      <c r="B47" s="375" t="s">
        <v>538</v>
      </c>
      <c r="C47" s="375"/>
      <c r="D47" s="375"/>
      <c r="E47" s="375"/>
      <c r="F47" s="382"/>
      <c r="G47" s="382"/>
      <c r="H47" s="382"/>
      <c r="I47" s="382"/>
      <c r="J47" s="382"/>
      <c r="K47" s="382"/>
      <c r="L47" s="382"/>
      <c r="M47" s="382"/>
      <c r="N47" s="382"/>
      <c r="O47" s="382"/>
    </row>
    <row r="48" spans="1:15" ht="33" customHeight="1" x14ac:dyDescent="0.15">
      <c r="A48" s="224" t="s">
        <v>555</v>
      </c>
      <c r="B48" s="370" t="s">
        <v>539</v>
      </c>
      <c r="C48" s="370"/>
      <c r="D48" s="370"/>
      <c r="E48" s="370"/>
      <c r="F48" s="382"/>
      <c r="G48" s="382"/>
      <c r="H48" s="382"/>
      <c r="I48" s="382"/>
      <c r="J48" s="382"/>
      <c r="K48" s="382"/>
      <c r="L48" s="382"/>
      <c r="M48" s="382"/>
      <c r="N48" s="382"/>
      <c r="O48" s="382"/>
    </row>
    <row r="49" spans="1:15" ht="22" customHeight="1" x14ac:dyDescent="0.15">
      <c r="A49" s="224" t="s">
        <v>556</v>
      </c>
      <c r="B49" s="377" t="s">
        <v>540</v>
      </c>
      <c r="C49" s="377"/>
      <c r="D49" s="377"/>
      <c r="E49" s="377"/>
      <c r="F49" s="382"/>
      <c r="G49" s="382"/>
      <c r="H49" s="382"/>
      <c r="I49" s="382"/>
      <c r="J49" s="382"/>
      <c r="K49" s="382"/>
      <c r="L49" s="382"/>
      <c r="M49" s="382"/>
      <c r="N49" s="382"/>
      <c r="O49" s="382"/>
    </row>
    <row r="50" spans="1:15" x14ac:dyDescent="0.15">
      <c r="A50" s="224" t="s">
        <v>557</v>
      </c>
      <c r="B50" s="375" t="s">
        <v>542</v>
      </c>
      <c r="C50" s="375"/>
      <c r="D50" s="375"/>
      <c r="E50" s="375"/>
      <c r="F50" s="382"/>
      <c r="G50" s="382"/>
      <c r="H50" s="382"/>
      <c r="I50" s="382"/>
      <c r="J50" s="382"/>
      <c r="K50" s="382"/>
      <c r="L50" s="382"/>
      <c r="M50" s="382"/>
      <c r="N50" s="382"/>
      <c r="O50" s="382"/>
    </row>
    <row r="51" spans="1:15" x14ac:dyDescent="0.15">
      <c r="A51" s="224" t="s">
        <v>558</v>
      </c>
      <c r="B51" s="375" t="s">
        <v>543</v>
      </c>
      <c r="C51" s="375"/>
      <c r="D51" s="375"/>
      <c r="E51" s="375"/>
      <c r="F51" s="382"/>
      <c r="G51" s="382"/>
      <c r="H51" s="382"/>
      <c r="I51" s="382"/>
      <c r="J51" s="382"/>
      <c r="K51" s="382"/>
      <c r="L51" s="382"/>
      <c r="M51" s="382"/>
      <c r="N51" s="382"/>
      <c r="O51" s="382"/>
    </row>
    <row r="52" spans="1:15" ht="46" customHeight="1" x14ac:dyDescent="0.15">
      <c r="A52" s="224" t="s">
        <v>559</v>
      </c>
      <c r="B52" s="377" t="s">
        <v>544</v>
      </c>
      <c r="C52" s="377"/>
      <c r="D52" s="377"/>
      <c r="E52" s="377"/>
      <c r="F52" s="382"/>
      <c r="G52" s="382"/>
      <c r="H52" s="382"/>
      <c r="I52" s="382"/>
      <c r="J52" s="382"/>
      <c r="K52" s="382"/>
      <c r="L52" s="382"/>
      <c r="M52" s="382"/>
      <c r="N52" s="382"/>
      <c r="O52" s="382"/>
    </row>
    <row r="53" spans="1:15" x14ac:dyDescent="0.15">
      <c r="F53" s="381" t="str">
        <f>IF(F52="Ja","X","")</f>
        <v/>
      </c>
      <c r="G53" s="381"/>
      <c r="H53" s="381" t="str">
        <f>IF(H52="Ja","X","")</f>
        <v/>
      </c>
      <c r="I53" s="381"/>
      <c r="J53" s="381" t="str">
        <f>IF(J52="Ja","X","")</f>
        <v/>
      </c>
      <c r="K53" s="381"/>
      <c r="L53" s="381" t="str">
        <f>IF(L52="Ja","X","")</f>
        <v/>
      </c>
      <c r="M53" s="381"/>
      <c r="N53" s="381" t="str">
        <f>IF(N52="Ja","X","")</f>
        <v/>
      </c>
      <c r="O53" s="381"/>
    </row>
    <row r="54" spans="1:15" x14ac:dyDescent="0.15">
      <c r="A54" s="224" t="s">
        <v>550</v>
      </c>
      <c r="B54" s="224" t="s">
        <v>642</v>
      </c>
      <c r="C54" s="384" t="s">
        <v>534</v>
      </c>
      <c r="D54" s="384"/>
      <c r="E54" s="384"/>
      <c r="F54" s="381"/>
      <c r="G54" s="381"/>
      <c r="H54" s="381"/>
      <c r="I54" s="381"/>
      <c r="J54" s="381"/>
      <c r="K54" s="381"/>
      <c r="L54" s="381"/>
      <c r="M54" s="381"/>
      <c r="N54" s="381"/>
      <c r="O54" s="381"/>
    </row>
    <row r="55" spans="1:15" x14ac:dyDescent="0.15">
      <c r="A55" s="224" t="s">
        <v>560</v>
      </c>
      <c r="B55" s="226"/>
      <c r="C55" s="385"/>
      <c r="D55" s="385"/>
      <c r="E55" s="385"/>
      <c r="F55" s="381"/>
      <c r="G55" s="381"/>
      <c r="H55" s="381"/>
      <c r="I55" s="381"/>
      <c r="J55" s="381"/>
      <c r="K55" s="381"/>
      <c r="L55" s="381"/>
      <c r="M55" s="381"/>
      <c r="N55" s="381"/>
      <c r="O55" s="381"/>
    </row>
    <row r="56" spans="1:15" x14ac:dyDescent="0.15">
      <c r="A56" s="224" t="s">
        <v>561</v>
      </c>
      <c r="B56" s="375" t="s">
        <v>536</v>
      </c>
      <c r="C56" s="375"/>
      <c r="D56" s="375"/>
      <c r="E56" s="375"/>
      <c r="F56" s="382"/>
      <c r="G56" s="382"/>
      <c r="H56" s="382"/>
      <c r="I56" s="382"/>
      <c r="J56" s="382"/>
      <c r="K56" s="382"/>
      <c r="L56" s="382"/>
      <c r="M56" s="382"/>
      <c r="N56" s="382"/>
      <c r="O56" s="382"/>
    </row>
    <row r="57" spans="1:15" x14ac:dyDescent="0.15">
      <c r="A57" s="224" t="s">
        <v>562</v>
      </c>
      <c r="B57" s="375" t="s">
        <v>537</v>
      </c>
      <c r="C57" s="375"/>
      <c r="D57" s="375"/>
      <c r="E57" s="375"/>
      <c r="F57" s="382"/>
      <c r="G57" s="382"/>
      <c r="H57" s="382"/>
      <c r="I57" s="382"/>
      <c r="J57" s="382"/>
      <c r="K57" s="382"/>
      <c r="L57" s="382"/>
      <c r="M57" s="382"/>
      <c r="N57" s="382"/>
      <c r="O57" s="382"/>
    </row>
    <row r="58" spans="1:15" x14ac:dyDescent="0.15">
      <c r="A58" s="224" t="s">
        <v>563</v>
      </c>
      <c r="B58" s="375" t="s">
        <v>538</v>
      </c>
      <c r="C58" s="375"/>
      <c r="D58" s="375"/>
      <c r="E58" s="375"/>
      <c r="F58" s="382"/>
      <c r="G58" s="382"/>
      <c r="H58" s="382"/>
      <c r="I58" s="382"/>
      <c r="J58" s="382"/>
      <c r="K58" s="382"/>
      <c r="L58" s="382"/>
      <c r="M58" s="382"/>
      <c r="N58" s="382"/>
      <c r="O58" s="382"/>
    </row>
    <row r="59" spans="1:15" ht="34" customHeight="1" x14ac:dyDescent="0.15">
      <c r="A59" s="224" t="s">
        <v>564</v>
      </c>
      <c r="B59" s="370" t="s">
        <v>539</v>
      </c>
      <c r="C59" s="370"/>
      <c r="D59" s="370"/>
      <c r="E59" s="370"/>
      <c r="F59" s="382"/>
      <c r="G59" s="382"/>
      <c r="H59" s="382"/>
      <c r="I59" s="382"/>
      <c r="J59" s="382"/>
      <c r="K59" s="382"/>
      <c r="L59" s="382"/>
      <c r="M59" s="382"/>
      <c r="N59" s="382"/>
      <c r="O59" s="382"/>
    </row>
    <row r="60" spans="1:15" ht="23" customHeight="1" x14ac:dyDescent="0.15">
      <c r="A60" s="224" t="s">
        <v>565</v>
      </c>
      <c r="B60" s="377" t="s">
        <v>540</v>
      </c>
      <c r="C60" s="377"/>
      <c r="D60" s="377"/>
      <c r="E60" s="377"/>
      <c r="F60" s="382"/>
      <c r="G60" s="382"/>
      <c r="H60" s="382"/>
      <c r="I60" s="382"/>
      <c r="J60" s="382"/>
      <c r="K60" s="382"/>
      <c r="L60" s="382"/>
      <c r="M60" s="382"/>
      <c r="N60" s="382"/>
      <c r="O60" s="382"/>
    </row>
    <row r="61" spans="1:15" x14ac:dyDescent="0.15">
      <c r="A61" s="224" t="s">
        <v>566</v>
      </c>
      <c r="B61" s="375" t="s">
        <v>542</v>
      </c>
      <c r="C61" s="375"/>
      <c r="D61" s="375"/>
      <c r="E61" s="375"/>
      <c r="F61" s="382"/>
      <c r="G61" s="382"/>
      <c r="H61" s="382"/>
      <c r="I61" s="382"/>
      <c r="J61" s="382"/>
      <c r="K61" s="382"/>
      <c r="L61" s="382"/>
      <c r="M61" s="382"/>
      <c r="N61" s="382"/>
      <c r="O61" s="382"/>
    </row>
    <row r="62" spans="1:15" x14ac:dyDescent="0.15">
      <c r="A62" s="224" t="s">
        <v>567</v>
      </c>
      <c r="B62" s="375" t="s">
        <v>543</v>
      </c>
      <c r="C62" s="375"/>
      <c r="D62" s="375"/>
      <c r="E62" s="375"/>
      <c r="F62" s="382"/>
      <c r="G62" s="382"/>
      <c r="H62" s="382"/>
      <c r="I62" s="382"/>
      <c r="J62" s="382"/>
      <c r="K62" s="382"/>
      <c r="L62" s="382"/>
      <c r="M62" s="382"/>
      <c r="N62" s="382"/>
      <c r="O62" s="382"/>
    </row>
    <row r="63" spans="1:15" ht="47" customHeight="1" x14ac:dyDescent="0.15">
      <c r="A63" s="224" t="s">
        <v>568</v>
      </c>
      <c r="B63" s="377" t="s">
        <v>544</v>
      </c>
      <c r="C63" s="377"/>
      <c r="D63" s="377"/>
      <c r="E63" s="377"/>
      <c r="F63" s="382"/>
      <c r="G63" s="382"/>
      <c r="H63" s="382"/>
      <c r="I63" s="382"/>
      <c r="J63" s="382"/>
      <c r="K63" s="382"/>
      <c r="L63" s="382"/>
      <c r="M63" s="382"/>
      <c r="N63" s="382"/>
      <c r="O63" s="382"/>
    </row>
    <row r="64" spans="1:15" x14ac:dyDescent="0.15">
      <c r="F64" s="381" t="str">
        <f>IF(F63="Ja","X","")</f>
        <v/>
      </c>
      <c r="G64" s="381"/>
      <c r="H64" s="381" t="str">
        <f>IF(H63="Ja","X","")</f>
        <v/>
      </c>
      <c r="I64" s="381"/>
      <c r="J64" s="381" t="str">
        <f>IF(J63="Ja","X","")</f>
        <v/>
      </c>
      <c r="K64" s="381"/>
      <c r="L64" s="381" t="str">
        <f>IF(L63="Ja","X","")</f>
        <v/>
      </c>
      <c r="M64" s="381"/>
      <c r="N64" s="381" t="str">
        <f>IF(N63="Ja","X","")</f>
        <v/>
      </c>
      <c r="O64" s="381"/>
    </row>
    <row r="65" spans="1:15" s="229" customFormat="1" ht="45" customHeight="1" x14ac:dyDescent="0.15">
      <c r="A65" s="228" t="s">
        <v>597</v>
      </c>
      <c r="B65" s="370" t="s">
        <v>643</v>
      </c>
      <c r="C65" s="370"/>
      <c r="D65" s="370"/>
      <c r="E65" s="370"/>
      <c r="F65" s="383"/>
      <c r="G65" s="383"/>
      <c r="H65" s="383"/>
      <c r="I65" s="383"/>
      <c r="J65" s="383"/>
      <c r="K65" s="383"/>
      <c r="L65" s="383"/>
      <c r="M65" s="383"/>
      <c r="N65" s="383"/>
      <c r="O65" s="383"/>
    </row>
    <row r="66" spans="1:15" x14ac:dyDescent="0.15">
      <c r="F66" s="195" t="str">
        <f>IF(F20="X","X",IF(F31="X","X",IF(F42="X","X",IF(F53="X","X",IF(F64="X","X","")))))</f>
        <v/>
      </c>
      <c r="H66" s="195" t="str">
        <f>IF(H20="X","X",IF(H31="X","X",IF(H42="X","X",IF(H53="X","X",IF(H64="X","X","")))))</f>
        <v/>
      </c>
      <c r="J66" s="195" t="str">
        <f>IF(J20="X","X",IF(J31="X","X",IF(J42="X","X",IF(J53="X","X",IF(J64="X","X","")))))</f>
        <v/>
      </c>
      <c r="L66" s="195" t="str">
        <f>IF(L20="X","X",IF(L31="X","X",IF(L42="X","X",IF(L53="X","X",IF(L64="X","X","")))))</f>
        <v/>
      </c>
      <c r="N66" s="195" t="str">
        <f>IF(N20="X","X",IF(N31="X","X",IF(N42="X","X",IF(N53="X","X",IF(N64="X","X","")))))</f>
        <v/>
      </c>
    </row>
    <row r="67" spans="1:15" x14ac:dyDescent="0.15">
      <c r="F67" s="380"/>
      <c r="G67" s="381"/>
    </row>
  </sheetData>
  <sheetProtection algorithmName="SHA-512" hashValue="aLgsXERuUps8TeauAJV6s/mNFhHdI6dw+67Zh/svDPAfbPcsjLdYjXAqdbtH9NQnLT1NiiClkhhEY0uasVToLw==" saltValue="FHAhamNskN7zm7a5R0eBNg==" spinCount="100000" sheet="1"/>
  <mergeCells count="316">
    <mergeCell ref="L64:M64"/>
    <mergeCell ref="H53:I53"/>
    <mergeCell ref="J53:K53"/>
    <mergeCell ref="L53:M53"/>
    <mergeCell ref="L61:M61"/>
    <mergeCell ref="F5:G5"/>
    <mergeCell ref="H5:I5"/>
    <mergeCell ref="J5:K5"/>
    <mergeCell ref="L5:M5"/>
    <mergeCell ref="L6:M6"/>
    <mergeCell ref="H17:I17"/>
    <mergeCell ref="H18:I18"/>
    <mergeCell ref="H19:I19"/>
    <mergeCell ref="H16:I16"/>
    <mergeCell ref="N5:O5"/>
    <mergeCell ref="N3:O3"/>
    <mergeCell ref="B4:D4"/>
    <mergeCell ref="F4:G4"/>
    <mergeCell ref="H4:I4"/>
    <mergeCell ref="J4:K4"/>
    <mergeCell ref="L4:M4"/>
    <mergeCell ref="N4:O4"/>
    <mergeCell ref="J2:K2"/>
    <mergeCell ref="L2:M2"/>
    <mergeCell ref="N2:O2"/>
    <mergeCell ref="B5:D5"/>
    <mergeCell ref="B2:E2"/>
    <mergeCell ref="B3:D3"/>
    <mergeCell ref="F3:G3"/>
    <mergeCell ref="H3:I3"/>
    <mergeCell ref="J3:K3"/>
    <mergeCell ref="L3:M3"/>
    <mergeCell ref="F2:G2"/>
    <mergeCell ref="H2:I2"/>
    <mergeCell ref="N6:O6"/>
    <mergeCell ref="F7:O7"/>
    <mergeCell ref="B9:O9"/>
    <mergeCell ref="B13:E13"/>
    <mergeCell ref="B14:E14"/>
    <mergeCell ref="B15:E15"/>
    <mergeCell ref="B8:E8"/>
    <mergeCell ref="C10:E10"/>
    <mergeCell ref="C11:E11"/>
    <mergeCell ref="B12:E12"/>
    <mergeCell ref="J12:K12"/>
    <mergeCell ref="N12:O12"/>
    <mergeCell ref="F6:G6"/>
    <mergeCell ref="B7:E7"/>
    <mergeCell ref="H6:I6"/>
    <mergeCell ref="J6:K6"/>
    <mergeCell ref="H12:I12"/>
    <mergeCell ref="F8:O8"/>
    <mergeCell ref="F10:O11"/>
    <mergeCell ref="H13:I13"/>
    <mergeCell ref="H14:I14"/>
    <mergeCell ref="H15:I15"/>
    <mergeCell ref="B17:E17"/>
    <mergeCell ref="B18:E18"/>
    <mergeCell ref="B19:E19"/>
    <mergeCell ref="F12:G12"/>
    <mergeCell ref="F13:G13"/>
    <mergeCell ref="F14:G14"/>
    <mergeCell ref="F15:G15"/>
    <mergeCell ref="F16:G16"/>
    <mergeCell ref="F17:G17"/>
    <mergeCell ref="F18:G18"/>
    <mergeCell ref="B16:E16"/>
    <mergeCell ref="N17:O17"/>
    <mergeCell ref="N18:O18"/>
    <mergeCell ref="J19:K19"/>
    <mergeCell ref="L12:M12"/>
    <mergeCell ref="L13:M13"/>
    <mergeCell ref="L14:M14"/>
    <mergeCell ref="L15:M15"/>
    <mergeCell ref="L16:M16"/>
    <mergeCell ref="L17:M17"/>
    <mergeCell ref="L18:M18"/>
    <mergeCell ref="L19:M19"/>
    <mergeCell ref="J13:K13"/>
    <mergeCell ref="J14:K14"/>
    <mergeCell ref="J15:K15"/>
    <mergeCell ref="J16:K16"/>
    <mergeCell ref="J17:K17"/>
    <mergeCell ref="J18:K18"/>
    <mergeCell ref="N13:O13"/>
    <mergeCell ref="N14:O14"/>
    <mergeCell ref="N15:O15"/>
    <mergeCell ref="N16:O16"/>
    <mergeCell ref="N19:O19"/>
    <mergeCell ref="C21:E21"/>
    <mergeCell ref="C22:E22"/>
    <mergeCell ref="B23:E23"/>
    <mergeCell ref="F23:G23"/>
    <mergeCell ref="H23:I23"/>
    <mergeCell ref="J23:K23"/>
    <mergeCell ref="L23:M23"/>
    <mergeCell ref="N23:O23"/>
    <mergeCell ref="F19:G19"/>
    <mergeCell ref="F21:O22"/>
    <mergeCell ref="F20:G20"/>
    <mergeCell ref="H20:I20"/>
    <mergeCell ref="J20:K20"/>
    <mergeCell ref="L20:M20"/>
    <mergeCell ref="B25:E25"/>
    <mergeCell ref="F25:G25"/>
    <mergeCell ref="H25:I25"/>
    <mergeCell ref="J25:K25"/>
    <mergeCell ref="L25:M25"/>
    <mergeCell ref="N25:O25"/>
    <mergeCell ref="B24:E24"/>
    <mergeCell ref="F24:G24"/>
    <mergeCell ref="H24:I24"/>
    <mergeCell ref="J24:K24"/>
    <mergeCell ref="L24:M24"/>
    <mergeCell ref="N24:O24"/>
    <mergeCell ref="B27:E27"/>
    <mergeCell ref="F27:G27"/>
    <mergeCell ref="H27:I27"/>
    <mergeCell ref="J27:K27"/>
    <mergeCell ref="L27:M27"/>
    <mergeCell ref="N27:O27"/>
    <mergeCell ref="B26:E26"/>
    <mergeCell ref="F26:G26"/>
    <mergeCell ref="H26:I26"/>
    <mergeCell ref="J26:K26"/>
    <mergeCell ref="L26:M26"/>
    <mergeCell ref="N26:O26"/>
    <mergeCell ref="B29:E29"/>
    <mergeCell ref="F29:G29"/>
    <mergeCell ref="H29:I29"/>
    <mergeCell ref="J29:K29"/>
    <mergeCell ref="L29:M29"/>
    <mergeCell ref="N29:O29"/>
    <mergeCell ref="B28:E28"/>
    <mergeCell ref="F28:G28"/>
    <mergeCell ref="H28:I28"/>
    <mergeCell ref="J28:K28"/>
    <mergeCell ref="L28:M28"/>
    <mergeCell ref="N28:O28"/>
    <mergeCell ref="C32:E32"/>
    <mergeCell ref="C33:E33"/>
    <mergeCell ref="B34:E34"/>
    <mergeCell ref="F34:G34"/>
    <mergeCell ref="H34:I34"/>
    <mergeCell ref="J34:K34"/>
    <mergeCell ref="F32:O33"/>
    <mergeCell ref="B30:E30"/>
    <mergeCell ref="F30:G30"/>
    <mergeCell ref="H30:I30"/>
    <mergeCell ref="J30:K30"/>
    <mergeCell ref="L30:M30"/>
    <mergeCell ref="N30:O30"/>
    <mergeCell ref="F31:G31"/>
    <mergeCell ref="H31:I31"/>
    <mergeCell ref="J31:K31"/>
    <mergeCell ref="L31:M31"/>
    <mergeCell ref="N31:O31"/>
    <mergeCell ref="B36:E36"/>
    <mergeCell ref="F36:G36"/>
    <mergeCell ref="H36:I36"/>
    <mergeCell ref="J36:K36"/>
    <mergeCell ref="L36:M36"/>
    <mergeCell ref="N36:O36"/>
    <mergeCell ref="L34:M34"/>
    <mergeCell ref="N34:O34"/>
    <mergeCell ref="B35:E35"/>
    <mergeCell ref="F35:G35"/>
    <mergeCell ref="H35:I35"/>
    <mergeCell ref="J35:K35"/>
    <mergeCell ref="L35:M35"/>
    <mergeCell ref="N35:O35"/>
    <mergeCell ref="B38:E38"/>
    <mergeCell ref="F38:G38"/>
    <mergeCell ref="H38:I38"/>
    <mergeCell ref="J38:K38"/>
    <mergeCell ref="L38:M38"/>
    <mergeCell ref="N38:O38"/>
    <mergeCell ref="B37:E37"/>
    <mergeCell ref="F37:G37"/>
    <mergeCell ref="H37:I37"/>
    <mergeCell ref="J37:K37"/>
    <mergeCell ref="L37:M37"/>
    <mergeCell ref="N37:O37"/>
    <mergeCell ref="B40:E40"/>
    <mergeCell ref="F40:G40"/>
    <mergeCell ref="H40:I40"/>
    <mergeCell ref="J40:K40"/>
    <mergeCell ref="L40:M40"/>
    <mergeCell ref="N40:O40"/>
    <mergeCell ref="B39:E39"/>
    <mergeCell ref="F39:G39"/>
    <mergeCell ref="H39:I39"/>
    <mergeCell ref="J39:K39"/>
    <mergeCell ref="L39:M39"/>
    <mergeCell ref="N39:O39"/>
    <mergeCell ref="C43:E43"/>
    <mergeCell ref="C44:E44"/>
    <mergeCell ref="B45:E45"/>
    <mergeCell ref="F45:G45"/>
    <mergeCell ref="H45:I45"/>
    <mergeCell ref="J45:K45"/>
    <mergeCell ref="F43:O44"/>
    <mergeCell ref="B41:E41"/>
    <mergeCell ref="F41:G41"/>
    <mergeCell ref="H41:I41"/>
    <mergeCell ref="J41:K41"/>
    <mergeCell ref="L41:M41"/>
    <mergeCell ref="N41:O41"/>
    <mergeCell ref="F42:G42"/>
    <mergeCell ref="H42:I42"/>
    <mergeCell ref="J42:K42"/>
    <mergeCell ref="L42:M42"/>
    <mergeCell ref="N42:O42"/>
    <mergeCell ref="B47:E47"/>
    <mergeCell ref="F47:G47"/>
    <mergeCell ref="H47:I47"/>
    <mergeCell ref="J47:K47"/>
    <mergeCell ref="L47:M47"/>
    <mergeCell ref="N47:O47"/>
    <mergeCell ref="L45:M45"/>
    <mergeCell ref="N45:O45"/>
    <mergeCell ref="B46:E46"/>
    <mergeCell ref="F46:G46"/>
    <mergeCell ref="H46:I46"/>
    <mergeCell ref="J46:K46"/>
    <mergeCell ref="L46:M46"/>
    <mergeCell ref="N46:O46"/>
    <mergeCell ref="B49:E49"/>
    <mergeCell ref="F49:G49"/>
    <mergeCell ref="H49:I49"/>
    <mergeCell ref="J49:K49"/>
    <mergeCell ref="L49:M49"/>
    <mergeCell ref="N49:O49"/>
    <mergeCell ref="B48:E48"/>
    <mergeCell ref="F48:G48"/>
    <mergeCell ref="H48:I48"/>
    <mergeCell ref="J48:K48"/>
    <mergeCell ref="L48:M48"/>
    <mergeCell ref="N48:O48"/>
    <mergeCell ref="B51:E51"/>
    <mergeCell ref="F51:G51"/>
    <mergeCell ref="H51:I51"/>
    <mergeCell ref="J51:K51"/>
    <mergeCell ref="L51:M51"/>
    <mergeCell ref="N51:O51"/>
    <mergeCell ref="N53:O53"/>
    <mergeCell ref="B50:E50"/>
    <mergeCell ref="F50:G50"/>
    <mergeCell ref="H50:I50"/>
    <mergeCell ref="J50:K50"/>
    <mergeCell ref="L50:M50"/>
    <mergeCell ref="N50:O50"/>
    <mergeCell ref="C54:E54"/>
    <mergeCell ref="C55:E55"/>
    <mergeCell ref="B56:E56"/>
    <mergeCell ref="F56:G56"/>
    <mergeCell ref="H56:I56"/>
    <mergeCell ref="J56:K56"/>
    <mergeCell ref="B52:E52"/>
    <mergeCell ref="F52:G52"/>
    <mergeCell ref="H52:I52"/>
    <mergeCell ref="J52:K52"/>
    <mergeCell ref="F54:O55"/>
    <mergeCell ref="L52:M52"/>
    <mergeCell ref="N52:O52"/>
    <mergeCell ref="F53:G53"/>
    <mergeCell ref="B58:E58"/>
    <mergeCell ref="F58:G58"/>
    <mergeCell ref="H58:I58"/>
    <mergeCell ref="J58:K58"/>
    <mergeCell ref="L58:M58"/>
    <mergeCell ref="N58:O58"/>
    <mergeCell ref="L56:M56"/>
    <mergeCell ref="N56:O56"/>
    <mergeCell ref="B57:E57"/>
    <mergeCell ref="F57:G57"/>
    <mergeCell ref="H57:I57"/>
    <mergeCell ref="J57:K57"/>
    <mergeCell ref="L57:M57"/>
    <mergeCell ref="N57:O57"/>
    <mergeCell ref="B60:E60"/>
    <mergeCell ref="F60:G60"/>
    <mergeCell ref="H60:I60"/>
    <mergeCell ref="J60:K60"/>
    <mergeCell ref="L60:M60"/>
    <mergeCell ref="N60:O60"/>
    <mergeCell ref="B59:E59"/>
    <mergeCell ref="F59:G59"/>
    <mergeCell ref="H59:I59"/>
    <mergeCell ref="J59:K59"/>
    <mergeCell ref="L59:M59"/>
    <mergeCell ref="N59:O59"/>
    <mergeCell ref="F67:G67"/>
    <mergeCell ref="B61:E61"/>
    <mergeCell ref="F61:G61"/>
    <mergeCell ref="H61:I61"/>
    <mergeCell ref="J61:K61"/>
    <mergeCell ref="B63:E63"/>
    <mergeCell ref="F63:G63"/>
    <mergeCell ref="H63:I63"/>
    <mergeCell ref="J63:K63"/>
    <mergeCell ref="B65:E65"/>
    <mergeCell ref="F65:O65"/>
    <mergeCell ref="N64:O64"/>
    <mergeCell ref="N61:O61"/>
    <mergeCell ref="N63:O63"/>
    <mergeCell ref="N62:O62"/>
    <mergeCell ref="L63:M63"/>
    <mergeCell ref="B62:E62"/>
    <mergeCell ref="F62:G62"/>
    <mergeCell ref="H62:I62"/>
    <mergeCell ref="J62:K62"/>
    <mergeCell ref="L62:M62"/>
    <mergeCell ref="F64:G64"/>
    <mergeCell ref="H64:I64"/>
    <mergeCell ref="J64:K64"/>
  </mergeCells>
  <conditionalFormatting sqref="B65">
    <cfRule type="containsText" dxfId="29" priority="6" operator="containsText" text="Covid-19 korting">
      <formula>NOT(ISERROR(SEARCH("Covid-19 korting",B65)))</formula>
    </cfRule>
  </conditionalFormatting>
  <dataValidations count="2">
    <dataValidation type="list" showInputMessage="1" showErrorMessage="1" sqref="F12:O13 F15:O16 F18:O19 F23:O24 F26:O27 F29:O30 F34:O35 F37:O38 F40:O41 F45:O46 F48:O48 F51:O52 F56:O57 F59:O60 F62:O63" xr:uid="{1BB9E484-196F-4848-AC92-A66DFD0BC26D}">
      <formula1>"Ja, Nee"</formula1>
    </dataValidation>
    <dataValidation type="list" showInputMessage="1" showErrorMessage="1" sqref="F65:O65" xr:uid="{42EE0B02-B122-614D-A0D2-8823C1496CAA}">
      <formula1>"Ja (Ik vraag korting), Nee (Ik vraag geen korting)"</formula1>
    </dataValidation>
  </dataValidation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T162"/>
  <sheetViews>
    <sheetView topLeftCell="A4" zoomScale="120" zoomScaleNormal="120" zoomScalePageLayoutView="120" workbookViewId="0">
      <pane ySplit="5" topLeftCell="A53" activePane="bottomLeft" state="frozen"/>
      <selection activeCell="A4" sqref="A4"/>
      <selection pane="bottomLeft" activeCell="C53" sqref="C53:E53"/>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5.1640625" style="2" customWidth="1"/>
    <col min="7" max="7" width="5" style="2" customWidth="1"/>
    <col min="8" max="8" width="9.5" style="3" customWidth="1"/>
    <col min="9" max="9" width="4.83203125" style="2" customWidth="1"/>
    <col min="10" max="10" width="5.83203125" style="2" customWidth="1"/>
    <col min="11" max="11" width="9.5" style="3" customWidth="1"/>
    <col min="12" max="12" width="5.1640625" style="2" customWidth="1"/>
    <col min="13" max="13" width="5.83203125" style="2" customWidth="1"/>
    <col min="14" max="14" width="9.6640625" style="3" customWidth="1"/>
    <col min="15" max="15" width="5.1640625" style="2" customWidth="1"/>
    <col min="16" max="16" width="5.83203125" style="2" customWidth="1"/>
    <col min="17" max="17" width="9.6640625" style="3" customWidth="1"/>
    <col min="18" max="18" width="5.1640625" style="2" customWidth="1"/>
    <col min="19" max="19" width="5.83203125" style="2" customWidth="1"/>
    <col min="20" max="20" width="9.5" style="3" customWidth="1"/>
    <col min="21" max="16384" width="9.1640625" style="2"/>
  </cols>
  <sheetData>
    <row r="1" spans="1:20" s="8" customFormat="1" ht="13.5" customHeight="1" x14ac:dyDescent="0.15">
      <c r="A1" s="1"/>
      <c r="B1" s="332" t="s">
        <v>171</v>
      </c>
      <c r="C1" s="332"/>
      <c r="D1" s="332"/>
      <c r="E1" s="332"/>
      <c r="F1" s="332"/>
      <c r="G1" s="332"/>
      <c r="H1" s="332"/>
      <c r="I1" s="332"/>
      <c r="J1" s="332"/>
      <c r="K1" s="332"/>
      <c r="L1" s="332"/>
      <c r="M1" s="332"/>
      <c r="N1" s="332"/>
      <c r="O1" s="332"/>
      <c r="P1" s="332"/>
      <c r="Q1" s="332"/>
      <c r="R1" s="332"/>
      <c r="S1" s="332"/>
      <c r="T1" s="332"/>
    </row>
    <row r="2" spans="1:20" s="8" customFormat="1" ht="3" customHeight="1" x14ac:dyDescent="0.15">
      <c r="A2" s="1"/>
      <c r="B2" s="33"/>
      <c r="C2" s="33"/>
      <c r="D2" s="33"/>
      <c r="E2" s="33"/>
      <c r="F2" s="34"/>
      <c r="G2" s="34"/>
      <c r="H2" s="35"/>
      <c r="I2" s="34"/>
      <c r="J2" s="34"/>
      <c r="K2" s="35"/>
      <c r="L2" s="34"/>
      <c r="M2" s="34"/>
      <c r="N2" s="35"/>
      <c r="O2" s="34"/>
      <c r="P2" s="34"/>
      <c r="Q2" s="35"/>
      <c r="R2" s="34"/>
      <c r="S2" s="34"/>
      <c r="T2" s="11"/>
    </row>
    <row r="3" spans="1:20" s="8" customFormat="1" ht="11" x14ac:dyDescent="0.15">
      <c r="A3" s="1" t="s">
        <v>190</v>
      </c>
      <c r="B3" s="354" t="s">
        <v>146</v>
      </c>
      <c r="C3" s="354"/>
      <c r="D3" s="354"/>
      <c r="E3" s="354"/>
      <c r="F3" s="354"/>
      <c r="G3" s="354"/>
      <c r="H3" s="354"/>
      <c r="I3" s="354"/>
      <c r="J3" s="354"/>
      <c r="K3" s="354"/>
      <c r="L3" s="354"/>
      <c r="M3" s="354"/>
      <c r="N3" s="354"/>
      <c r="O3" s="354"/>
      <c r="P3" s="354"/>
      <c r="Q3" s="354"/>
      <c r="R3" s="354"/>
      <c r="S3" s="354"/>
      <c r="T3" s="354"/>
    </row>
    <row r="4" spans="1:20" s="38" customFormat="1" ht="11" x14ac:dyDescent="0.15">
      <c r="A4" s="12"/>
      <c r="B4" s="355"/>
      <c r="C4" s="355"/>
      <c r="D4" s="355"/>
      <c r="E4" s="355"/>
      <c r="F4" s="8" t="s">
        <v>24</v>
      </c>
      <c r="G4" s="8"/>
      <c r="H4" s="10"/>
      <c r="I4" s="8" t="s">
        <v>25</v>
      </c>
      <c r="J4" s="8"/>
      <c r="K4" s="10"/>
      <c r="L4" s="8" t="s">
        <v>26</v>
      </c>
      <c r="M4" s="8"/>
      <c r="N4" s="10"/>
      <c r="O4" s="8" t="s">
        <v>27</v>
      </c>
      <c r="P4" s="8"/>
      <c r="Q4" s="10"/>
      <c r="R4" s="8" t="s">
        <v>28</v>
      </c>
      <c r="S4" s="8"/>
      <c r="T4" s="10"/>
    </row>
    <row r="5" spans="1:20" s="8" customFormat="1" ht="12" customHeight="1" x14ac:dyDescent="0.15">
      <c r="A5" s="1"/>
      <c r="B5" s="326" t="s">
        <v>11</v>
      </c>
      <c r="C5" s="326"/>
      <c r="D5" s="326"/>
      <c r="F5" s="354" t="str">
        <f>IF('Inschrijfform algemeen'!F56="","",'Inschrijfform algemeen'!F56)</f>
        <v/>
      </c>
      <c r="G5" s="354"/>
      <c r="H5" s="354"/>
      <c r="I5" s="354" t="str">
        <f>IF('Inschrijfform algemeen'!H56="","",'Inschrijfform algemeen'!H56)</f>
        <v/>
      </c>
      <c r="J5" s="354"/>
      <c r="K5" s="354"/>
      <c r="L5" s="354" t="str">
        <f>IF('Inschrijfform algemeen'!J56="","",'Inschrijfform algemeen'!J56)</f>
        <v/>
      </c>
      <c r="M5" s="354"/>
      <c r="N5" s="354"/>
      <c r="O5" s="354" t="str">
        <f>IF('Inschrijfform algemeen'!L56="","",'Inschrijfform algemeen'!L56)</f>
        <v/>
      </c>
      <c r="P5" s="354"/>
      <c r="Q5" s="354"/>
      <c r="R5" s="354" t="str">
        <f>IF('Inschrijfform algemeen'!N56="","",'Inschrijfform algemeen'!N56)</f>
        <v/>
      </c>
      <c r="S5" s="354"/>
      <c r="T5" s="354"/>
    </row>
    <row r="6" spans="1:20" s="8" customFormat="1" ht="12" customHeight="1" x14ac:dyDescent="0.15">
      <c r="A6" s="1"/>
      <c r="B6" s="326" t="s">
        <v>12</v>
      </c>
      <c r="C6" s="326"/>
      <c r="D6" s="326"/>
      <c r="E6" s="13"/>
      <c r="F6" s="354" t="str">
        <f>IF('Inschrijfform algemeen'!F57="","",'Inschrijfform algemeen'!F57)</f>
        <v/>
      </c>
      <c r="G6" s="354"/>
      <c r="H6" s="354"/>
      <c r="I6" s="354" t="str">
        <f>IF('Inschrijfform algemeen'!H57="","",'Inschrijfform algemeen'!H57)</f>
        <v/>
      </c>
      <c r="J6" s="354"/>
      <c r="K6" s="354"/>
      <c r="L6" s="354" t="str">
        <f>IF('Inschrijfform algemeen'!J57="","",'Inschrijfform algemeen'!J57)</f>
        <v/>
      </c>
      <c r="M6" s="354"/>
      <c r="N6" s="354"/>
      <c r="O6" s="354" t="str">
        <f>IF('Inschrijfform algemeen'!L57="","",'Inschrijfform algemeen'!L57)</f>
        <v/>
      </c>
      <c r="P6" s="354"/>
      <c r="Q6" s="354"/>
      <c r="R6" s="354" t="str">
        <f>IF('Inschrijfform algemeen'!N57="","",'Inschrijfform algemeen'!N57)</f>
        <v/>
      </c>
      <c r="S6" s="354"/>
      <c r="T6" s="354"/>
    </row>
    <row r="7" spans="1:20" s="8" customFormat="1" ht="12" customHeight="1" x14ac:dyDescent="0.15">
      <c r="A7" s="1"/>
      <c r="B7" s="326" t="s">
        <v>170</v>
      </c>
      <c r="C7" s="326"/>
      <c r="D7" s="326"/>
      <c r="E7" s="13"/>
      <c r="F7" s="354" t="str">
        <f>IF('Inschrijfform algemeen'!F62="","",'Inschrijfform algemeen'!F62)</f>
        <v/>
      </c>
      <c r="G7" s="354"/>
      <c r="H7" s="354"/>
      <c r="I7" s="354" t="str">
        <f>IF('Inschrijfform algemeen'!H62="","",'Inschrijfform algemeen'!H62)</f>
        <v/>
      </c>
      <c r="J7" s="354"/>
      <c r="K7" s="354"/>
      <c r="L7" s="354" t="str">
        <f>IF('Inschrijfform algemeen'!J62="","",'Inschrijfform algemeen'!J62)</f>
        <v/>
      </c>
      <c r="M7" s="354"/>
      <c r="N7" s="354"/>
      <c r="O7" s="354" t="str">
        <f>IF('Inschrijfform algemeen'!L62="","",'Inschrijfform algemeen'!L62)</f>
        <v/>
      </c>
      <c r="P7" s="354"/>
      <c r="Q7" s="354"/>
      <c r="R7" s="354" t="str">
        <f>IF('Inschrijfform algemeen'!N62="","",'Inschrijfform algemeen'!N62)</f>
        <v/>
      </c>
      <c r="S7" s="354"/>
      <c r="T7" s="354"/>
    </row>
    <row r="8" spans="1:20" s="8" customFormat="1" ht="12" customHeight="1" x14ac:dyDescent="0.15">
      <c r="A8" s="1"/>
      <c r="B8" s="326" t="s">
        <v>605</v>
      </c>
      <c r="C8" s="326"/>
      <c r="D8" s="326"/>
      <c r="E8" s="13"/>
      <c r="F8" s="361" t="str">
        <f>IF('Inschrijfform algemeen'!G64="","",'Inschrijfform algemeen'!G64)</f>
        <v/>
      </c>
      <c r="G8" s="354"/>
      <c r="H8" s="354"/>
      <c r="I8" s="361" t="str">
        <f>IF('Inschrijfform algemeen'!I64="","",'Inschrijfform algemeen'!I64)</f>
        <v/>
      </c>
      <c r="J8" s="354"/>
      <c r="K8" s="354"/>
      <c r="L8" s="361" t="str">
        <f>IF('Inschrijfform algemeen'!K64="","",'Inschrijfform algemeen'!K64)</f>
        <v/>
      </c>
      <c r="M8" s="354"/>
      <c r="N8" s="354"/>
      <c r="O8" s="361" t="str">
        <f>IF('Inschrijfform algemeen'!M64="","",'Inschrijfform algemeen'!M64)</f>
        <v/>
      </c>
      <c r="P8" s="354"/>
      <c r="Q8" s="354"/>
      <c r="R8" s="361" t="str">
        <f>IF('Inschrijfform algemeen'!O64="","",'Inschrijfform algemeen'!O64)</f>
        <v/>
      </c>
      <c r="S8" s="354"/>
      <c r="T8" s="354"/>
    </row>
    <row r="9" spans="1:20" s="8" customFormat="1" ht="3" customHeight="1" x14ac:dyDescent="0.15">
      <c r="A9" s="1"/>
      <c r="H9" s="11"/>
      <c r="K9" s="11"/>
      <c r="N9" s="11"/>
      <c r="Q9" s="11"/>
      <c r="T9" s="11"/>
    </row>
    <row r="10" spans="1:20" s="8" customFormat="1" ht="11" x14ac:dyDescent="0.15">
      <c r="A10" s="1"/>
      <c r="B10" s="350" t="s">
        <v>40</v>
      </c>
      <c r="C10" s="350"/>
      <c r="D10" s="350"/>
      <c r="E10" s="350"/>
      <c r="F10" s="350"/>
      <c r="G10" s="350"/>
      <c r="H10" s="350"/>
      <c r="I10" s="350"/>
      <c r="J10" s="350"/>
      <c r="K10" s="350"/>
      <c r="L10" s="350"/>
      <c r="M10" s="350"/>
      <c r="N10" s="350"/>
      <c r="O10" s="350"/>
      <c r="P10" s="350"/>
      <c r="Q10" s="350"/>
      <c r="R10" s="350"/>
      <c r="S10" s="350"/>
      <c r="T10" s="350"/>
    </row>
    <row r="11" spans="1:20" s="8" customFormat="1" ht="3" customHeight="1" x14ac:dyDescent="0.15">
      <c r="A11" s="1"/>
      <c r="H11" s="11"/>
      <c r="K11" s="11"/>
      <c r="N11" s="11"/>
      <c r="Q11" s="11"/>
      <c r="T11" s="11"/>
    </row>
    <row r="12" spans="1:20" s="8" customFormat="1" ht="11" x14ac:dyDescent="0.15">
      <c r="A12" s="1" t="s">
        <v>184</v>
      </c>
      <c r="B12" s="354" t="s">
        <v>107</v>
      </c>
      <c r="C12" s="354"/>
      <c r="D12" s="354"/>
      <c r="E12" s="354"/>
      <c r="F12" s="354"/>
      <c r="G12" s="354"/>
      <c r="H12" s="354"/>
      <c r="I12" s="354"/>
      <c r="J12" s="354"/>
      <c r="K12" s="354"/>
      <c r="L12" s="354"/>
      <c r="M12" s="354"/>
      <c r="N12" s="354"/>
      <c r="O12" s="354"/>
      <c r="P12" s="354"/>
      <c r="Q12" s="354"/>
      <c r="R12" s="354"/>
      <c r="S12" s="354"/>
      <c r="T12" s="354"/>
    </row>
    <row r="13" spans="1:20" s="8" customFormat="1" ht="11" x14ac:dyDescent="0.15">
      <c r="A13" s="1"/>
      <c r="B13" s="404" t="s">
        <v>531</v>
      </c>
      <c r="C13" s="404"/>
      <c r="D13" s="404"/>
      <c r="E13" s="404"/>
      <c r="F13" s="404"/>
      <c r="G13" s="404"/>
      <c r="H13" s="404"/>
      <c r="I13" s="404"/>
      <c r="J13" s="404"/>
      <c r="K13" s="404"/>
      <c r="L13" s="404"/>
      <c r="M13" s="404"/>
      <c r="N13" s="404"/>
      <c r="O13" s="404"/>
      <c r="P13" s="404"/>
      <c r="Q13" s="404"/>
      <c r="R13" s="404"/>
      <c r="S13" s="404"/>
      <c r="T13" s="185"/>
    </row>
    <row r="14" spans="1:20" s="8" customFormat="1" ht="11" x14ac:dyDescent="0.15">
      <c r="A14" s="1"/>
      <c r="B14" s="403" t="s">
        <v>515</v>
      </c>
      <c r="C14" s="403"/>
      <c r="D14" s="403"/>
      <c r="E14" s="403"/>
      <c r="F14" s="403"/>
      <c r="G14" s="403"/>
      <c r="H14" s="403"/>
      <c r="I14" s="403"/>
      <c r="J14" s="403"/>
      <c r="K14" s="403"/>
      <c r="L14" s="403"/>
      <c r="M14" s="403"/>
      <c r="N14" s="403"/>
      <c r="O14" s="403"/>
      <c r="P14" s="403"/>
      <c r="Q14" s="403"/>
      <c r="R14" s="403"/>
      <c r="S14" s="403"/>
      <c r="T14" s="403"/>
    </row>
    <row r="15" spans="1:20" s="8" customFormat="1" ht="11" x14ac:dyDescent="0.15">
      <c r="A15" s="1"/>
      <c r="B15" s="355"/>
      <c r="C15" s="355"/>
      <c r="D15" s="355"/>
      <c r="E15" s="355"/>
      <c r="F15" s="365" t="s">
        <v>24</v>
      </c>
      <c r="G15" s="365"/>
      <c r="H15" s="365"/>
      <c r="I15" s="365" t="s">
        <v>25</v>
      </c>
      <c r="J15" s="365"/>
      <c r="K15" s="365"/>
      <c r="L15" s="365" t="s">
        <v>26</v>
      </c>
      <c r="M15" s="365"/>
      <c r="N15" s="365"/>
      <c r="O15" s="365" t="s">
        <v>27</v>
      </c>
      <c r="P15" s="365"/>
      <c r="Q15" s="365"/>
      <c r="R15" s="365" t="s">
        <v>28</v>
      </c>
      <c r="S15" s="365"/>
      <c r="T15" s="365"/>
    </row>
    <row r="16" spans="1:20" s="8" customFormat="1" ht="77" hidden="1" customHeight="1" x14ac:dyDescent="0.15">
      <c r="A16" s="1"/>
      <c r="B16" s="55"/>
      <c r="C16" s="55"/>
      <c r="D16" s="55"/>
      <c r="E16" s="55"/>
      <c r="F16" s="38"/>
      <c r="G16" s="255" t="s">
        <v>660</v>
      </c>
      <c r="H16" s="38"/>
      <c r="I16" s="38"/>
      <c r="J16" s="238" t="s">
        <v>529</v>
      </c>
      <c r="K16" s="38"/>
      <c r="L16" s="38"/>
      <c r="M16" s="238" t="s">
        <v>529</v>
      </c>
      <c r="N16" s="38"/>
      <c r="O16" s="38"/>
      <c r="P16" s="238" t="s">
        <v>529</v>
      </c>
      <c r="Q16" s="38"/>
      <c r="R16" s="38"/>
      <c r="S16" s="238" t="s">
        <v>529</v>
      </c>
      <c r="T16" s="38"/>
    </row>
    <row r="17" spans="1:20" s="8" customFormat="1" ht="11" x14ac:dyDescent="0.15">
      <c r="A17" s="82" t="s">
        <v>268</v>
      </c>
      <c r="B17" s="8" t="s">
        <v>42</v>
      </c>
      <c r="C17" s="365" t="s">
        <v>43</v>
      </c>
      <c r="D17" s="365"/>
      <c r="E17" s="8" t="s">
        <v>44</v>
      </c>
      <c r="F17" s="38" t="s">
        <v>45</v>
      </c>
      <c r="G17" s="237" t="s">
        <v>606</v>
      </c>
      <c r="H17" s="10" t="s">
        <v>46</v>
      </c>
      <c r="I17" s="38" t="s">
        <v>45</v>
      </c>
      <c r="J17" s="38" t="s">
        <v>606</v>
      </c>
      <c r="K17" s="10" t="s">
        <v>46</v>
      </c>
      <c r="L17" s="38" t="s">
        <v>45</v>
      </c>
      <c r="M17" s="38" t="s">
        <v>606</v>
      </c>
      <c r="N17" s="10" t="s">
        <v>46</v>
      </c>
      <c r="O17" s="38" t="s">
        <v>45</v>
      </c>
      <c r="P17" s="38" t="s">
        <v>606</v>
      </c>
      <c r="Q17" s="10" t="s">
        <v>46</v>
      </c>
      <c r="R17" s="38" t="s">
        <v>45</v>
      </c>
      <c r="S17" s="38" t="s">
        <v>606</v>
      </c>
      <c r="T17" s="10" t="s">
        <v>46</v>
      </c>
    </row>
    <row r="18" spans="1:20" s="8" customFormat="1" ht="10.25" customHeight="1" x14ac:dyDescent="0.15">
      <c r="A18" s="1" t="s">
        <v>263</v>
      </c>
      <c r="B18" s="13" t="s">
        <v>238</v>
      </c>
      <c r="C18" s="365" t="s">
        <v>464</v>
      </c>
      <c r="D18" s="365"/>
      <c r="E18" s="8">
        <v>60</v>
      </c>
      <c r="F18" s="21"/>
      <c r="G18" s="240" t="b">
        <f>IF(F18="X",IF(F$8="","",IF(F$8&lt;2020,"Covid","")))</f>
        <v>0</v>
      </c>
      <c r="H18" s="22" t="str">
        <f>IF(F7&lt;7,IF(F18="X",Tariefstructuur!$B$4),"")</f>
        <v/>
      </c>
      <c r="I18" s="21"/>
      <c r="J18" s="240" t="b">
        <f>IF(I18="X",IF(I$8="","",IF(I$8&lt;2020,"Covid","")))</f>
        <v>0</v>
      </c>
      <c r="K18" s="22" t="str">
        <f>IF(I7&lt;7,IF(I18="X",Tariefstructuur!$B$4),"")</f>
        <v/>
      </c>
      <c r="L18" s="21"/>
      <c r="M18" s="240" t="b">
        <f>IF(L18="X",IF(L$8="","",IF(L$8&lt;2020,"Covid","")))</f>
        <v>0</v>
      </c>
      <c r="N18" s="22" t="str">
        <f>IF(L7&lt;7,IF(L18="X",Tariefstructuur!$B$4),"")</f>
        <v/>
      </c>
      <c r="O18" s="21"/>
      <c r="P18" s="240" t="b">
        <f>IF(O18="X",IF(O$8="","",IF(O$8&lt;2020,"Covid","")))</f>
        <v>0</v>
      </c>
      <c r="Q18" s="22" t="str">
        <f>IF(O7&lt;7,IF(O18="X",Tariefstructuur!$B$4),"")</f>
        <v/>
      </c>
      <c r="R18" s="240" t="s">
        <v>661</v>
      </c>
      <c r="S18" s="240" t="str">
        <f>IF(R18="X",IF(R$8="","",IF(R$8&lt;2020,"Covid","")))</f>
        <v/>
      </c>
      <c r="T18" s="22" t="str">
        <f>IF(R7&lt;7,IF(R18="X",Tariefstructuur!$B$4),"")</f>
        <v/>
      </c>
    </row>
    <row r="19" spans="1:20" s="8" customFormat="1" ht="12" hidden="1" x14ac:dyDescent="0.15">
      <c r="A19" s="75" t="s">
        <v>264</v>
      </c>
      <c r="B19" s="80" t="s">
        <v>330</v>
      </c>
      <c r="C19" s="399" t="s">
        <v>334</v>
      </c>
      <c r="D19" s="399"/>
      <c r="E19" s="81">
        <v>165</v>
      </c>
      <c r="F19" s="78"/>
      <c r="G19" s="240" t="b">
        <f>IF(F19="X",IF(F9&lt;2020,"Covid",""))</f>
        <v>0</v>
      </c>
      <c r="H19" s="22" t="str">
        <f>IF(F19="X",Tariefstructuur!$B$5,"")</f>
        <v/>
      </c>
      <c r="I19" s="21"/>
      <c r="J19" s="240" t="b">
        <f>IF(I19="X",IF(I9&lt;2020,"Covid",""))</f>
        <v>0</v>
      </c>
      <c r="K19" s="22" t="str">
        <f>IF(I19="X",Tariefstructuur!$B$5,"")</f>
        <v/>
      </c>
      <c r="L19" s="21"/>
      <c r="M19" s="240" t="b">
        <f>IF(L19="X",IF(L9&lt;2020,"Covid",""))</f>
        <v>0</v>
      </c>
      <c r="N19" s="22" t="str">
        <f>IF(L19="X",Tariefstructuur!$B$5,"")</f>
        <v/>
      </c>
      <c r="O19" s="21"/>
      <c r="P19" s="240" t="b">
        <f>IF(O19="X",IF(O9&lt;2020,"Covid",""))</f>
        <v>0</v>
      </c>
      <c r="Q19" s="22" t="str">
        <f>IF(O19="X",Tariefstructuur!$B$5,"")</f>
        <v/>
      </c>
      <c r="R19" s="240"/>
      <c r="S19" s="240" t="b">
        <f>IF(R19="X",IF(R9&lt;2020,"Covid",""))</f>
        <v>0</v>
      </c>
      <c r="T19" s="22" t="str">
        <f>IF(R19="X",Tariefstructuur!$B$5,"")</f>
        <v/>
      </c>
    </row>
    <row r="20" spans="1:20" s="8" customFormat="1" ht="12" hidden="1" x14ac:dyDescent="0.15">
      <c r="A20" s="75"/>
      <c r="B20" s="80" t="s">
        <v>314</v>
      </c>
      <c r="C20" s="399" t="s">
        <v>302</v>
      </c>
      <c r="D20" s="399"/>
      <c r="E20" s="81">
        <v>165</v>
      </c>
      <c r="F20" s="78"/>
      <c r="G20" s="240" t="b">
        <f>IF(F20="X",IF(F10&lt;2020,"Covid",""))</f>
        <v>0</v>
      </c>
      <c r="H20" s="22" t="str">
        <f>IF(F20="X",Tariefstructuur!$B$5,"")</f>
        <v/>
      </c>
      <c r="I20" s="21"/>
      <c r="J20" s="240" t="b">
        <f>IF(I20="X",IF(I10&lt;2020,"Covid",""))</f>
        <v>0</v>
      </c>
      <c r="K20" s="22" t="str">
        <f>IF(I20="X",Tariefstructuur!$B$5,"")</f>
        <v/>
      </c>
      <c r="L20" s="21"/>
      <c r="M20" s="240" t="b">
        <f>IF(L20="X",IF(L10&lt;2020,"Covid",""))</f>
        <v>0</v>
      </c>
      <c r="N20" s="22" t="str">
        <f>IF(L20="X",Tariefstructuur!$B$5,"")</f>
        <v/>
      </c>
      <c r="O20" s="21"/>
      <c r="P20" s="240" t="b">
        <f>IF(O20="X",IF(O10&lt;2020,"Covid",""))</f>
        <v>0</v>
      </c>
      <c r="Q20" s="22" t="str">
        <f>IF(O20="X",Tariefstructuur!$B$5,"")</f>
        <v/>
      </c>
      <c r="R20" s="240"/>
      <c r="S20" s="240" t="b">
        <f>IF(R20="X",IF(R10&lt;2020,"Covid",""))</f>
        <v>0</v>
      </c>
      <c r="T20" s="22" t="str">
        <f>IF(R20="X",Tariefstructuur!$B$5,"")</f>
        <v/>
      </c>
    </row>
    <row r="21" spans="1:20" s="8" customFormat="1" ht="11" hidden="1" x14ac:dyDescent="0.15">
      <c r="A21" s="75"/>
      <c r="B21" s="76" t="s">
        <v>331</v>
      </c>
      <c r="C21" s="398" t="s">
        <v>332</v>
      </c>
      <c r="D21" s="398"/>
      <c r="E21" s="77">
        <v>45</v>
      </c>
      <c r="F21" s="78"/>
      <c r="G21" s="240" t="b">
        <f>IF(F21="X",IF(F11&lt;2020,"Covid",""))</f>
        <v>0</v>
      </c>
      <c r="H21" s="22" t="str">
        <f>IF(F21="X",Tariefstructuur!$B$7,"")</f>
        <v/>
      </c>
      <c r="I21" s="21"/>
      <c r="J21" s="240" t="b">
        <f>IF(I21="X",IF(I11&lt;2020,"Covid",""))</f>
        <v>0</v>
      </c>
      <c r="K21" s="22" t="str">
        <f>IF(I21="X",Tariefstructuur!$B$7,"")</f>
        <v/>
      </c>
      <c r="L21" s="21"/>
      <c r="M21" s="240" t="b">
        <f>IF(L21="X",IF(L11&lt;2020,"Covid",""))</f>
        <v>0</v>
      </c>
      <c r="N21" s="22" t="str">
        <f>IF(L21="X",Tariefstructuur!$B$7,"")</f>
        <v/>
      </c>
      <c r="O21" s="21"/>
      <c r="P21" s="240" t="b">
        <f>IF(O21="X",IF(O11&lt;2020,"Covid",""))</f>
        <v>0</v>
      </c>
      <c r="Q21" s="22" t="str">
        <f>IF(O21="X",Tariefstructuur!$B$7,"")</f>
        <v/>
      </c>
      <c r="R21" s="240"/>
      <c r="S21" s="240" t="b">
        <f>IF(R21="X",IF(R11&lt;2020,"Covid",""))</f>
        <v>0</v>
      </c>
      <c r="T21" s="22" t="str">
        <f>IF(R21="X",Tariefstructuur!$B$7,"")</f>
        <v/>
      </c>
    </row>
    <row r="22" spans="1:20" s="8" customFormat="1" ht="11" hidden="1" x14ac:dyDescent="0.15">
      <c r="A22" s="75"/>
      <c r="B22" s="76" t="s">
        <v>333</v>
      </c>
      <c r="C22" s="398" t="s">
        <v>323</v>
      </c>
      <c r="D22" s="398"/>
      <c r="E22" s="77">
        <v>45</v>
      </c>
      <c r="F22" s="78"/>
      <c r="G22" s="240" t="b">
        <f>IF(F22="X",IF(F12&lt;2020,"Covid",""))</f>
        <v>0</v>
      </c>
      <c r="H22" s="22" t="str">
        <f>IF(F22="X",Tariefstructuur!$B$7,"")</f>
        <v/>
      </c>
      <c r="I22" s="21"/>
      <c r="J22" s="240" t="b">
        <f>IF(I22="X",IF(I12&lt;2020,"Covid",""))</f>
        <v>0</v>
      </c>
      <c r="K22" s="22" t="str">
        <f>IF(I22="X",Tariefstructuur!$B$7,"")</f>
        <v/>
      </c>
      <c r="L22" s="21"/>
      <c r="M22" s="240" t="b">
        <f>IF(L22="X",IF(L12&lt;2020,"Covid",""))</f>
        <v>0</v>
      </c>
      <c r="N22" s="22" t="str">
        <f>IF(L22="X",Tariefstructuur!$B$7,"")</f>
        <v/>
      </c>
      <c r="O22" s="21"/>
      <c r="P22" s="240" t="b">
        <f>IF(O22="X",IF(O12&lt;2020,"Covid",""))</f>
        <v>0</v>
      </c>
      <c r="Q22" s="22" t="str">
        <f>IF(O22="X",Tariefstructuur!$B$7,"")</f>
        <v/>
      </c>
      <c r="R22" s="240"/>
      <c r="S22" s="240" t="b">
        <f>IF(R22="X",IF(R12&lt;2020,"Covid",""))</f>
        <v>0</v>
      </c>
      <c r="T22" s="22" t="str">
        <f>IF(R22="X",Tariefstructuur!$B$7,"")</f>
        <v/>
      </c>
    </row>
    <row r="23" spans="1:20" s="8" customFormat="1" ht="11" hidden="1" x14ac:dyDescent="0.15">
      <c r="A23" s="75"/>
      <c r="B23" s="76" t="s">
        <v>266</v>
      </c>
      <c r="C23" s="398" t="s">
        <v>261</v>
      </c>
      <c r="D23" s="398"/>
      <c r="E23" s="77">
        <v>45</v>
      </c>
      <c r="F23" s="78"/>
      <c r="G23" s="240" t="b">
        <f>IF(F23="X",IF(F13&lt;2020,"Covid",""))</f>
        <v>0</v>
      </c>
      <c r="H23" s="22" t="str">
        <f>IF(F23="X",Tariefstructuur!$B$6,"")</f>
        <v/>
      </c>
      <c r="I23" s="21"/>
      <c r="J23" s="240" t="b">
        <f>IF(I23="X",IF(I13&lt;2020,"Covid",""))</f>
        <v>0</v>
      </c>
      <c r="K23" s="22" t="str">
        <f>IF(I23="X",Tariefstructuur!$B$6,"")</f>
        <v/>
      </c>
      <c r="L23" s="21"/>
      <c r="M23" s="240" t="b">
        <f>IF(L23="X",IF(L13&lt;2020,"Covid",""))</f>
        <v>0</v>
      </c>
      <c r="N23" s="22" t="str">
        <f>IF(L23="X",Tariefstructuur!$B$6,"")</f>
        <v/>
      </c>
      <c r="O23" s="21"/>
      <c r="P23" s="240" t="b">
        <f>IF(O23="X",IF(O13&lt;2020,"Covid",""))</f>
        <v>0</v>
      </c>
      <c r="Q23" s="22" t="str">
        <f>IF(O23="X",Tariefstructuur!$B$6,"")</f>
        <v/>
      </c>
      <c r="R23" s="240"/>
      <c r="S23" s="240" t="b">
        <f>IF(R23="X",IF(R13&lt;2020,"Covid",""))</f>
        <v>0</v>
      </c>
      <c r="T23" s="22" t="str">
        <f>IF(R23="X",Tariefstructuur!$B$6,"")</f>
        <v/>
      </c>
    </row>
    <row r="24" spans="1:20" s="8" customFormat="1" ht="11" x14ac:dyDescent="0.15">
      <c r="A24" s="1" t="s">
        <v>264</v>
      </c>
      <c r="B24" s="13" t="s">
        <v>658</v>
      </c>
      <c r="C24" s="402" t="s">
        <v>659</v>
      </c>
      <c r="D24" s="402"/>
      <c r="E24" s="8">
        <v>60</v>
      </c>
      <c r="F24" s="21"/>
      <c r="G24" s="240" t="b">
        <f t="shared" ref="G24:G32" si="0">IF(F24="X",IF(F$8="","",IF(F$8&lt;2020,"Covid","")))</f>
        <v>0</v>
      </c>
      <c r="H24" s="22" t="str">
        <f>IF(F24="X",IF(F7&lt;12,Tariefstructuur!$B8,IF(F7&lt;19,Tariefstructuur!$C8,IF(F7&gt;18,Tariefstructuur!$D8))),"")</f>
        <v/>
      </c>
      <c r="I24" s="21"/>
      <c r="J24" s="240" t="b">
        <f t="shared" ref="J24:J32" si="1">IF(I24="X",IF(I$8="","",IF(I$8&lt;2020,"Covid","")))</f>
        <v>0</v>
      </c>
      <c r="K24" s="22" t="str">
        <f>IF(I24="X",IF(I7&lt;12,Tariefstructuur!$B8,IF(I7&lt;19,Tariefstructuur!$C8,IF(I7&gt;18,Tariefstructuur!$D8))),"")</f>
        <v/>
      </c>
      <c r="L24" s="21"/>
      <c r="M24" s="240" t="b">
        <f t="shared" ref="M24:M32" si="2">IF(L24="X",IF(L$8="","",IF(L$8&lt;2020,"Covid","")))</f>
        <v>0</v>
      </c>
      <c r="N24" s="22" t="str">
        <f>IF(L24="X",IF(L7&lt;12,Tariefstructuur!$B8,IF(L7&lt;19,Tariefstructuur!$C8,IF(L7&gt;18,Tariefstructuur!$D8))),"")</f>
        <v/>
      </c>
      <c r="O24" s="21"/>
      <c r="P24" s="240" t="b">
        <f t="shared" ref="P24:P32" si="3">IF(O24="X",IF(O$8="","",IF(O$8&lt;2020,"Covid","")))</f>
        <v>0</v>
      </c>
      <c r="Q24" s="22" t="str">
        <f>IF(O24="X",IF(O7&lt;12,Tariefstructuur!$B8,IF(O7&lt;19,Tariefstructuur!$C8,IF(O7&gt;18,Tariefstructuur!$D8))),"")</f>
        <v/>
      </c>
      <c r="R24" s="241"/>
      <c r="S24" s="240" t="b">
        <f t="shared" ref="S24:S32" si="4">IF(R24="X",IF(R$8="","",IF(R$8&lt;2020,"Covid","")))</f>
        <v>0</v>
      </c>
      <c r="T24" s="22" t="str">
        <f>IF(R24="X",IF(R7&lt;12,Tariefstructuur!$B8,IF(R7&lt;19,Tariefstructuur!$C8,IF(R7&gt;18,Tariefstructuur!$D8))),"")</f>
        <v/>
      </c>
    </row>
    <row r="25" spans="1:20" s="8" customFormat="1" ht="11" hidden="1" x14ac:dyDescent="0.15">
      <c r="A25" s="1"/>
      <c r="B25" s="13" t="s">
        <v>240</v>
      </c>
      <c r="C25" s="365" t="s">
        <v>465</v>
      </c>
      <c r="D25" s="365"/>
      <c r="E25" s="8">
        <v>60</v>
      </c>
      <c r="F25" s="21"/>
      <c r="G25" s="240" t="b">
        <f t="shared" si="0"/>
        <v>0</v>
      </c>
      <c r="H25" s="22" t="str">
        <f>IF(F25="X",Tariefstructuur!$B$8,"")</f>
        <v/>
      </c>
      <c r="I25" s="21"/>
      <c r="J25" s="240" t="b">
        <f t="shared" si="1"/>
        <v>0</v>
      </c>
      <c r="K25" s="22" t="str">
        <f>IF(I25="X",Tariefstructuur!$B$8,"")</f>
        <v/>
      </c>
      <c r="L25" s="21"/>
      <c r="M25" s="240" t="b">
        <f t="shared" si="2"/>
        <v>0</v>
      </c>
      <c r="N25" s="22" t="str">
        <f>IF(L25="X",Tariefstructuur!$B$8,"")</f>
        <v/>
      </c>
      <c r="O25" s="21"/>
      <c r="P25" s="240" t="b">
        <f t="shared" si="3"/>
        <v>0</v>
      </c>
      <c r="Q25" s="22" t="str">
        <f>IF(O25="X",Tariefstructuur!$B$8,"")</f>
        <v/>
      </c>
      <c r="R25" s="241"/>
      <c r="S25" s="240" t="b">
        <f t="shared" si="4"/>
        <v>0</v>
      </c>
      <c r="T25" s="22" t="str">
        <f>IF(R25="X",Tariefstructuur!$B$8,"")</f>
        <v/>
      </c>
    </row>
    <row r="26" spans="1:20" s="8" customFormat="1" ht="11" hidden="1" x14ac:dyDescent="0.15">
      <c r="A26" s="1"/>
      <c r="B26" s="13" t="s">
        <v>241</v>
      </c>
      <c r="C26" s="365" t="s">
        <v>466</v>
      </c>
      <c r="D26" s="365"/>
      <c r="E26" s="8">
        <v>60</v>
      </c>
      <c r="F26" s="21"/>
      <c r="G26" s="240" t="b">
        <f t="shared" si="0"/>
        <v>0</v>
      </c>
      <c r="H26" s="22" t="str">
        <f>IF(F26="X",Tariefstructuur!$B$8,"")</f>
        <v/>
      </c>
      <c r="I26" s="21"/>
      <c r="J26" s="240" t="b">
        <f t="shared" si="1"/>
        <v>0</v>
      </c>
      <c r="K26" s="22" t="str">
        <f>IF(I26="X",Tariefstructuur!$B$8,"")</f>
        <v/>
      </c>
      <c r="L26" s="21"/>
      <c r="M26" s="240" t="b">
        <f t="shared" si="2"/>
        <v>0</v>
      </c>
      <c r="N26" s="22" t="str">
        <f>IF(L26="X",Tariefstructuur!$B$8,"")</f>
        <v/>
      </c>
      <c r="O26" s="21"/>
      <c r="P26" s="240" t="b">
        <f t="shared" si="3"/>
        <v>0</v>
      </c>
      <c r="Q26" s="22" t="str">
        <f>IF(O26="X",Tariefstructuur!$B$8,"")</f>
        <v/>
      </c>
      <c r="R26" s="241"/>
      <c r="S26" s="240" t="b">
        <f t="shared" si="4"/>
        <v>0</v>
      </c>
      <c r="T26" s="22" t="str">
        <f>IF(R26="X",Tariefstructuur!$B$8,"")</f>
        <v/>
      </c>
    </row>
    <row r="27" spans="1:20" s="8" customFormat="1" ht="11" hidden="1" x14ac:dyDescent="0.15">
      <c r="A27" s="1"/>
      <c r="B27" s="13" t="s">
        <v>243</v>
      </c>
      <c r="C27" s="365" t="s">
        <v>467</v>
      </c>
      <c r="D27" s="365"/>
      <c r="E27" s="8">
        <v>60</v>
      </c>
      <c r="F27" s="21"/>
      <c r="G27" s="240" t="b">
        <f t="shared" si="0"/>
        <v>0</v>
      </c>
      <c r="H27" s="22" t="str">
        <f>IF(F27="X",Tariefstructuur!$B$8,"")</f>
        <v/>
      </c>
      <c r="I27" s="21"/>
      <c r="J27" s="240" t="b">
        <f t="shared" si="1"/>
        <v>0</v>
      </c>
      <c r="K27" s="22" t="str">
        <f>IF(I27="X",Tariefstructuur!$B$8,"")</f>
        <v/>
      </c>
      <c r="L27" s="21"/>
      <c r="M27" s="240" t="b">
        <f t="shared" si="2"/>
        <v>0</v>
      </c>
      <c r="N27" s="22" t="str">
        <f>IF(L27="X",Tariefstructuur!$B$8,"")</f>
        <v/>
      </c>
      <c r="O27" s="21"/>
      <c r="P27" s="240" t="b">
        <f t="shared" si="3"/>
        <v>0</v>
      </c>
      <c r="Q27" s="22" t="str">
        <f>IF(O27="X",Tariefstructuur!$B$8,"")</f>
        <v/>
      </c>
      <c r="R27" s="241"/>
      <c r="S27" s="240" t="b">
        <f t="shared" si="4"/>
        <v>0</v>
      </c>
      <c r="T27" s="22" t="str">
        <f>IF(R27="X",Tariefstructuur!$B$8,"")</f>
        <v/>
      </c>
    </row>
    <row r="28" spans="1:20" s="8" customFormat="1" ht="11" hidden="1" x14ac:dyDescent="0.15">
      <c r="A28" s="1"/>
      <c r="B28" s="13" t="s">
        <v>242</v>
      </c>
      <c r="C28" s="365" t="s">
        <v>468</v>
      </c>
      <c r="D28" s="365"/>
      <c r="E28" s="8">
        <v>60</v>
      </c>
      <c r="F28" s="21"/>
      <c r="G28" s="240" t="b">
        <f t="shared" si="0"/>
        <v>0</v>
      </c>
      <c r="H28" s="22" t="str">
        <f>IF(F28="X",Tariefstructuur!$B$8,"")</f>
        <v/>
      </c>
      <c r="I28" s="21"/>
      <c r="J28" s="240" t="b">
        <f t="shared" si="1"/>
        <v>0</v>
      </c>
      <c r="K28" s="22" t="str">
        <f>IF(I28="X",Tariefstructuur!$B$8,"")</f>
        <v/>
      </c>
      <c r="L28" s="21"/>
      <c r="M28" s="240" t="b">
        <f t="shared" si="2"/>
        <v>0</v>
      </c>
      <c r="N28" s="22" t="str">
        <f>IF(L28="X",Tariefstructuur!$B$8,"")</f>
        <v/>
      </c>
      <c r="O28" s="21"/>
      <c r="P28" s="240" t="b">
        <f t="shared" si="3"/>
        <v>0</v>
      </c>
      <c r="Q28" s="22" t="str">
        <f>IF(O28="X",Tariefstructuur!$B$8,"")</f>
        <v/>
      </c>
      <c r="R28" s="241"/>
      <c r="S28" s="240" t="b">
        <f t="shared" si="4"/>
        <v>0</v>
      </c>
      <c r="T28" s="22" t="str">
        <f>IF(R28="X",Tariefstructuur!$B$8,"")</f>
        <v/>
      </c>
    </row>
    <row r="29" spans="1:20" s="8" customFormat="1" ht="11" hidden="1" x14ac:dyDescent="0.15">
      <c r="A29" s="1"/>
      <c r="B29" s="13" t="s">
        <v>244</v>
      </c>
      <c r="C29" s="365" t="s">
        <v>469</v>
      </c>
      <c r="D29" s="365"/>
      <c r="E29" s="8">
        <v>60</v>
      </c>
      <c r="F29" s="21"/>
      <c r="G29" s="240" t="b">
        <f t="shared" si="0"/>
        <v>0</v>
      </c>
      <c r="H29" s="22" t="str">
        <f>IF(F29="X",Tariefstructuur!$B$8,"")</f>
        <v/>
      </c>
      <c r="I29" s="21"/>
      <c r="J29" s="240" t="b">
        <f t="shared" si="1"/>
        <v>0</v>
      </c>
      <c r="K29" s="22" t="str">
        <f>IF(I29="X",Tariefstructuur!$B$8,"")</f>
        <v/>
      </c>
      <c r="L29" s="21"/>
      <c r="M29" s="240" t="b">
        <f t="shared" si="2"/>
        <v>0</v>
      </c>
      <c r="N29" s="22" t="str">
        <f>IF(L29="X",Tariefstructuur!$B$8,"")</f>
        <v/>
      </c>
      <c r="O29" s="21"/>
      <c r="P29" s="240" t="b">
        <f t="shared" si="3"/>
        <v>0</v>
      </c>
      <c r="Q29" s="22" t="str">
        <f>IF(O29="X",Tariefstructuur!$B$8,"")</f>
        <v/>
      </c>
      <c r="R29" s="241"/>
      <c r="S29" s="240" t="b">
        <f t="shared" si="4"/>
        <v>0</v>
      </c>
      <c r="T29" s="22" t="str">
        <f>IF(R29="X",Tariefstructuur!$B$8,"")</f>
        <v/>
      </c>
    </row>
    <row r="30" spans="1:20" s="8" customFormat="1" ht="11" hidden="1" x14ac:dyDescent="0.15">
      <c r="A30" s="75"/>
      <c r="B30" s="76" t="s">
        <v>245</v>
      </c>
      <c r="C30" s="398" t="s">
        <v>470</v>
      </c>
      <c r="D30" s="398"/>
      <c r="E30" s="8">
        <v>60</v>
      </c>
      <c r="F30" s="78"/>
      <c r="G30" s="240" t="b">
        <f t="shared" si="0"/>
        <v>0</v>
      </c>
      <c r="H30" s="22" t="str">
        <f>IF(F30="X",Tariefstructuur!$B$8,"")</f>
        <v/>
      </c>
      <c r="I30" s="21"/>
      <c r="J30" s="240" t="b">
        <f t="shared" si="1"/>
        <v>0</v>
      </c>
      <c r="K30" s="22" t="str">
        <f>IF(I30="X",Tariefstructuur!$B$8,"")</f>
        <v/>
      </c>
      <c r="L30" s="21"/>
      <c r="M30" s="240" t="b">
        <f t="shared" si="2"/>
        <v>0</v>
      </c>
      <c r="N30" s="22" t="str">
        <f>IF(L30="X",Tariefstructuur!$B$8,"")</f>
        <v/>
      </c>
      <c r="O30" s="21"/>
      <c r="P30" s="240" t="b">
        <f t="shared" si="3"/>
        <v>0</v>
      </c>
      <c r="Q30" s="22" t="str">
        <f>IF(O30="X",Tariefstructuur!$B$8,"")</f>
        <v/>
      </c>
      <c r="R30" s="241"/>
      <c r="S30" s="240" t="b">
        <f t="shared" si="4"/>
        <v>0</v>
      </c>
      <c r="T30" s="22" t="str">
        <f>IF(R30="X",Tariefstructuur!$B$8,"")</f>
        <v/>
      </c>
    </row>
    <row r="31" spans="1:20" s="8" customFormat="1" ht="11" hidden="1" x14ac:dyDescent="0.15">
      <c r="A31" s="75"/>
      <c r="B31" s="80" t="s">
        <v>246</v>
      </c>
      <c r="C31" s="399" t="s">
        <v>259</v>
      </c>
      <c r="D31" s="399"/>
      <c r="E31" s="81">
        <v>75</v>
      </c>
      <c r="F31" s="78"/>
      <c r="G31" s="240" t="b">
        <f t="shared" si="0"/>
        <v>0</v>
      </c>
      <c r="H31" s="22" t="str">
        <f>IF(F31="X",Tariefstructuur!$B$9,"")</f>
        <v/>
      </c>
      <c r="I31" s="21"/>
      <c r="J31" s="240" t="b">
        <f t="shared" si="1"/>
        <v>0</v>
      </c>
      <c r="K31" s="22" t="str">
        <f>IF(I31="X",120,"")</f>
        <v/>
      </c>
      <c r="L31" s="21"/>
      <c r="M31" s="240" t="b">
        <f t="shared" si="2"/>
        <v>0</v>
      </c>
      <c r="N31" s="22" t="str">
        <f>IF(L31="X",120,"")</f>
        <v/>
      </c>
      <c r="O31" s="21"/>
      <c r="P31" s="240" t="b">
        <f t="shared" si="3"/>
        <v>0</v>
      </c>
      <c r="Q31" s="22" t="str">
        <f>IF(O31="X",120,"")</f>
        <v/>
      </c>
      <c r="R31" s="241"/>
      <c r="S31" s="240" t="b">
        <f t="shared" si="4"/>
        <v>0</v>
      </c>
      <c r="T31" s="22" t="str">
        <f>IF(R31="X",120,"")</f>
        <v/>
      </c>
    </row>
    <row r="32" spans="1:20" s="8" customFormat="1" ht="11" hidden="1" x14ac:dyDescent="0.15">
      <c r="A32" s="1" t="s">
        <v>267</v>
      </c>
      <c r="B32" s="13" t="s">
        <v>530</v>
      </c>
      <c r="C32" s="365" t="s">
        <v>607</v>
      </c>
      <c r="D32" s="365"/>
      <c r="E32" s="8">
        <v>60</v>
      </c>
      <c r="F32" s="21"/>
      <c r="G32" s="240" t="b">
        <f t="shared" si="0"/>
        <v>0</v>
      </c>
      <c r="H32" s="22" t="str">
        <f>IF(F32="X",IF(F$7&lt;18,Tariefstructuur!$C$10,Tariefstructuur!$D$10),"")</f>
        <v/>
      </c>
      <c r="I32" s="21"/>
      <c r="J32" s="240" t="b">
        <f t="shared" si="1"/>
        <v>0</v>
      </c>
      <c r="K32" s="22" t="str">
        <f>IF(I32="X",IF(I$7&lt;18,Tariefstructuur!$C$10,Tariefstructuur!$D$10),"")</f>
        <v/>
      </c>
      <c r="L32" s="21"/>
      <c r="M32" s="240" t="b">
        <f t="shared" si="2"/>
        <v>0</v>
      </c>
      <c r="N32" s="22" t="str">
        <f>IF(L32="X",IF(L$7&lt;18,Tariefstructuur!$C$10,Tariefstructuur!$D$10),"")</f>
        <v/>
      </c>
      <c r="O32" s="21"/>
      <c r="P32" s="240" t="b">
        <f t="shared" si="3"/>
        <v>0</v>
      </c>
      <c r="Q32" s="22" t="str">
        <f>IF(O32="X",IF(O$7&lt;18,Tariefstructuur!$C$10,Tariefstructuur!$D$10),"")</f>
        <v/>
      </c>
      <c r="R32" s="241"/>
      <c r="S32" s="240" t="b">
        <f t="shared" si="4"/>
        <v>0</v>
      </c>
      <c r="T32" s="22" t="str">
        <f>IF(R32="X",IF(R$7&lt;18,Tariefstructuur!$C$10,Tariefstructuur!$D$10),"")</f>
        <v/>
      </c>
    </row>
    <row r="33" spans="1:20" s="8" customFormat="1" ht="11" hidden="1" x14ac:dyDescent="0.15">
      <c r="A33" s="1" t="s">
        <v>267</v>
      </c>
      <c r="B33" s="13" t="s">
        <v>248</v>
      </c>
      <c r="C33" s="365" t="s">
        <v>471</v>
      </c>
      <c r="D33" s="365"/>
      <c r="E33" s="8">
        <v>60</v>
      </c>
      <c r="F33" s="21"/>
      <c r="G33" s="21"/>
      <c r="H33" s="22" t="str">
        <f>IF(F33="X",IF(F$7&lt;18,Tariefstructuur!$C$10,Tariefstructuur!$D$10),"")</f>
        <v/>
      </c>
      <c r="I33" s="21"/>
      <c r="J33" s="21"/>
      <c r="K33" s="22" t="str">
        <f>IF(I33="X",IF(I$7&lt;18,Tariefstructuur!$C$10,Tariefstructuur!$D$10),"")</f>
        <v/>
      </c>
      <c r="L33" s="21"/>
      <c r="M33" s="21"/>
      <c r="N33" s="22" t="str">
        <f>IF(L33="X",IF(L$7&lt;18,Tariefstructuur!$C$10,Tariefstructuur!$D$10),"")</f>
        <v/>
      </c>
      <c r="O33" s="21"/>
      <c r="P33" s="21"/>
      <c r="Q33" s="22" t="str">
        <f>IF(O33="X",IF(O$7&lt;18,Tariefstructuur!$C$10,Tariefstructuur!$D$10),"")</f>
        <v/>
      </c>
      <c r="R33" s="21"/>
      <c r="S33" s="21"/>
      <c r="T33" s="22" t="str">
        <f>IF(R33="X",IF(R$7&lt;18,Tariefstructuur!$C$10,Tariefstructuur!$D$10),"")</f>
        <v/>
      </c>
    </row>
    <row r="34" spans="1:20" s="8" customFormat="1" ht="11" x14ac:dyDescent="0.15">
      <c r="A34" s="1"/>
      <c r="B34" s="365" t="s">
        <v>49</v>
      </c>
      <c r="C34" s="365"/>
      <c r="D34" s="365"/>
      <c r="E34" s="365"/>
      <c r="F34" s="27">
        <f>SUMIF(F18:F33,"x",E18:E33)</f>
        <v>0</v>
      </c>
      <c r="G34" s="27"/>
      <c r="H34" s="22">
        <f>SUM(H18:H32)</f>
        <v>0</v>
      </c>
      <c r="I34" s="27">
        <f>SUMIF(I18:I33,"x",H18:H33)</f>
        <v>0</v>
      </c>
      <c r="J34" s="27"/>
      <c r="K34" s="22">
        <f>SUM(K18:K32)</f>
        <v>0</v>
      </c>
      <c r="L34" s="27">
        <f>SUMIF(L18:L33,"x",K18:K33)</f>
        <v>0</v>
      </c>
      <c r="M34" s="27"/>
      <c r="N34" s="22">
        <f>SUM(N18:N32)</f>
        <v>0</v>
      </c>
      <c r="O34" s="27">
        <f>SUMIF(O18:O33,"x",N18:N33)</f>
        <v>0</v>
      </c>
      <c r="P34" s="27"/>
      <c r="Q34" s="22">
        <f>SUM(Q18:Q32)</f>
        <v>0</v>
      </c>
      <c r="R34" s="27">
        <f>SUMIF(R18:R33,"x",Q18:Q33)</f>
        <v>0</v>
      </c>
      <c r="S34" s="27"/>
      <c r="T34" s="22">
        <f>SUM(T18:T32)</f>
        <v>0</v>
      </c>
    </row>
    <row r="35" spans="1:20" s="8" customFormat="1" ht="11" x14ac:dyDescent="0.15">
      <c r="A35" s="1"/>
      <c r="B35" s="38" t="s">
        <v>675</v>
      </c>
      <c r="C35" s="38"/>
      <c r="D35" s="38"/>
      <c r="E35" s="38"/>
      <c r="F35" s="27"/>
      <c r="G35" s="27"/>
      <c r="H35" s="261">
        <f>IF(H34&gt;0,1,0)</f>
        <v>0</v>
      </c>
      <c r="I35" s="27">
        <f>I34/4</f>
        <v>0</v>
      </c>
      <c r="J35" s="27"/>
      <c r="K35" s="261">
        <f>IF(K34&gt;0,1,0)</f>
        <v>0</v>
      </c>
      <c r="L35" s="27">
        <f>L34/4</f>
        <v>0</v>
      </c>
      <c r="M35" s="27"/>
      <c r="N35" s="261">
        <f>IF(N34&gt;0,1,0)</f>
        <v>0</v>
      </c>
      <c r="O35" s="27">
        <f>O34/4</f>
        <v>0</v>
      </c>
      <c r="P35" s="27"/>
      <c r="Q35" s="261">
        <f>IF(Q34&gt;0,1,0)</f>
        <v>0</v>
      </c>
      <c r="R35" s="27">
        <f>R34/4</f>
        <v>0</v>
      </c>
      <c r="S35" s="27"/>
      <c r="T35" s="261">
        <f>IF(T34&gt;0,1,0)</f>
        <v>0</v>
      </c>
    </row>
    <row r="36" spans="1:20" s="8" customFormat="1" ht="3" customHeight="1" x14ac:dyDescent="0.15">
      <c r="A36" s="1"/>
      <c r="H36" s="11"/>
      <c r="K36" s="11"/>
      <c r="N36" s="11"/>
      <c r="Q36" s="11"/>
      <c r="T36" s="11"/>
    </row>
    <row r="37" spans="1:20" s="8" customFormat="1" ht="11" x14ac:dyDescent="0.15">
      <c r="A37" s="1" t="s">
        <v>185</v>
      </c>
      <c r="B37" s="13" t="s">
        <v>50</v>
      </c>
      <c r="H37" s="11"/>
      <c r="K37" s="11"/>
      <c r="N37" s="11"/>
      <c r="Q37" s="11"/>
      <c r="T37" s="11"/>
    </row>
    <row r="38" spans="1:20" s="8" customFormat="1" ht="22.5" customHeight="1" x14ac:dyDescent="0.15">
      <c r="A38" s="1"/>
      <c r="B38" s="401" t="s">
        <v>311</v>
      </c>
      <c r="C38" s="401"/>
      <c r="D38" s="401"/>
      <c r="E38" s="401"/>
      <c r="F38" s="401"/>
      <c r="G38" s="401"/>
      <c r="H38" s="401"/>
      <c r="I38" s="401"/>
      <c r="J38" s="401"/>
      <c r="K38" s="401"/>
      <c r="L38" s="401"/>
      <c r="M38" s="401"/>
      <c r="N38" s="401"/>
      <c r="O38" s="401"/>
      <c r="P38" s="401"/>
      <c r="Q38" s="401"/>
      <c r="R38" s="401"/>
      <c r="S38" s="401"/>
      <c r="T38" s="401"/>
    </row>
    <row r="39" spans="1:20" s="8" customFormat="1" ht="11" x14ac:dyDescent="0.15">
      <c r="A39" s="1"/>
      <c r="B39" s="8" t="s">
        <v>42</v>
      </c>
      <c r="C39" s="400" t="s">
        <v>51</v>
      </c>
      <c r="D39" s="400"/>
      <c r="E39" s="400"/>
      <c r="F39" s="38" t="s">
        <v>44</v>
      </c>
      <c r="G39" s="38" t="s">
        <v>606</v>
      </c>
      <c r="H39" s="10" t="s">
        <v>46</v>
      </c>
      <c r="I39" s="38" t="s">
        <v>44</v>
      </c>
      <c r="J39" s="38" t="s">
        <v>606</v>
      </c>
      <c r="K39" s="10" t="s">
        <v>46</v>
      </c>
      <c r="L39" s="38" t="s">
        <v>44</v>
      </c>
      <c r="M39" s="38" t="s">
        <v>606</v>
      </c>
      <c r="N39" s="10" t="s">
        <v>46</v>
      </c>
      <c r="O39" s="38" t="s">
        <v>44</v>
      </c>
      <c r="P39" s="38" t="s">
        <v>606</v>
      </c>
      <c r="Q39" s="10" t="s">
        <v>46</v>
      </c>
      <c r="R39" s="38" t="s">
        <v>44</v>
      </c>
      <c r="S39" s="38" t="s">
        <v>606</v>
      </c>
      <c r="T39" s="10" t="s">
        <v>46</v>
      </c>
    </row>
    <row r="40" spans="1:20" s="8" customFormat="1" ht="11" x14ac:dyDescent="0.15">
      <c r="A40" s="1"/>
      <c r="B40" s="13" t="s">
        <v>147</v>
      </c>
      <c r="C40" s="396"/>
      <c r="D40" s="396"/>
      <c r="E40" s="396"/>
      <c r="F40" s="24"/>
      <c r="G40" s="241"/>
      <c r="H40" s="22" t="str">
        <f>IF(F40="","",IF(F$7&lt;12,Tariefstructuur!$B$25*F40,IF(F$7&lt;18,Tariefstructuur!$C$25*F40,Tariefstructuur!$D$25*F40)))</f>
        <v/>
      </c>
      <c r="I40" s="24"/>
      <c r="J40" s="240">
        <v>20</v>
      </c>
      <c r="K40" s="22" t="str">
        <f>IF(I40="","",IF(I$7&lt;12,Tariefstructuur!$B$25*I40,IF(I$7&lt;18,Tariefstructuur!$C$25*I40,Tariefstructuur!$D$25*I40)))</f>
        <v/>
      </c>
      <c r="L40" s="24"/>
      <c r="M40" s="240" t="b">
        <f>IF(L40&gt;0,IF(L$8="","",IF(L$8&lt;2020,"Covid","")))</f>
        <v>0</v>
      </c>
      <c r="N40" s="22" t="str">
        <f>IF(L40="","",IF(L$7&lt;12,Tariefstructuur!$B$25*L40,IF(L$7&lt;18,Tariefstructuur!$C$25*L40,Tariefstructuur!$D$25*L40)))</f>
        <v/>
      </c>
      <c r="O40" s="24"/>
      <c r="P40" s="240" t="b">
        <f>IF(O40&gt;0,IF(O$8="","",IF(O$8&lt;2020,"Covid","")))</f>
        <v>0</v>
      </c>
      <c r="Q40" s="22" t="str">
        <f>IF(O40="","",IF(O$7&lt;12,Tariefstructuur!$B$25*O40,IF(O$7&lt;18,Tariefstructuur!$C$25*O40,Tariefstructuur!$D$25*O40)))</f>
        <v/>
      </c>
      <c r="R40" s="24"/>
      <c r="S40" s="240" t="b">
        <f>IF(R40&gt;0,IF(R$8="","",IF(R$8&lt;2020,"Covid","")))</f>
        <v>0</v>
      </c>
      <c r="T40" s="22" t="str">
        <f>IF(R40="","",IF(R$7&lt;12,Tariefstructuur!$B$25*R40,IF(R$7&lt;18,Tariefstructuur!$C$25*R40,Tariefstructuur!$D$25*R40)))</f>
        <v/>
      </c>
    </row>
    <row r="41" spans="1:20" s="8" customFormat="1" ht="11" x14ac:dyDescent="0.15">
      <c r="A41" s="1"/>
      <c r="B41" s="13" t="s">
        <v>148</v>
      </c>
      <c r="C41" s="396"/>
      <c r="D41" s="396"/>
      <c r="E41" s="396"/>
      <c r="F41" s="24"/>
      <c r="G41" s="240" t="b">
        <f t="shared" ref="G41:G66" si="5">IF(F41&gt;0,IF(F$8="","",IF(F$8&lt;2020,"Covid","")))</f>
        <v>0</v>
      </c>
      <c r="H41" s="22" t="str">
        <f>IF(F41="","",IF(F$7&lt;12,Tariefstructuur!$B$25*F41,IF(F$7&lt;18,Tariefstructuur!$C$25*F41,Tariefstructuur!$D$25*F41)))</f>
        <v/>
      </c>
      <c r="I41" s="24"/>
      <c r="J41" s="240" t="b">
        <f t="shared" ref="J41:J66" si="6">IF(I41&gt;0,IF(I$8="","",IF(I$8&lt;2020,"Covid","")))</f>
        <v>0</v>
      </c>
      <c r="K41" s="22" t="str">
        <f>IF(I41="","",IF(I$7&lt;12,Tariefstructuur!$B$25*I41,IF(I$7&lt;18,Tariefstructuur!$C$25*I41,Tariefstructuur!$D$25*I41)))</f>
        <v/>
      </c>
      <c r="L41" s="24"/>
      <c r="M41" s="240" t="b">
        <f t="shared" ref="M41:M66" si="7">IF(L41&gt;0,IF(L$8="","",IF(L$8&lt;2020,"Covid","")))</f>
        <v>0</v>
      </c>
      <c r="N41" s="22" t="str">
        <f>IF(L41="","",IF(L$7&lt;12,Tariefstructuur!$B$25*L41,IF(L$7&lt;18,Tariefstructuur!$C$25*L41,Tariefstructuur!$D$25*L41)))</f>
        <v/>
      </c>
      <c r="O41" s="24"/>
      <c r="P41" s="240" t="b">
        <f t="shared" ref="P41:P66" si="8">IF(O41&gt;0,IF(O$8="","",IF(O$8&lt;2020,"Covid","")))</f>
        <v>0</v>
      </c>
      <c r="Q41" s="22" t="str">
        <f>IF(O41="","",IF(O$7&lt;12,Tariefstructuur!$B$25*O41,IF(O$7&lt;18,Tariefstructuur!$C$25*O41,Tariefstructuur!$D$25*O41)))</f>
        <v/>
      </c>
      <c r="R41" s="24"/>
      <c r="S41" s="240" t="b">
        <f t="shared" ref="S41:S66" si="9">IF(R41&gt;0,IF(R$8="","",IF(R$8&lt;2020,"Covid","")))</f>
        <v>0</v>
      </c>
      <c r="T41" s="22" t="str">
        <f>IF(R41="","",IF(R$7&lt;12,Tariefstructuur!$B$25*R41,IF(R$7&lt;18,Tariefstructuur!$C$25*R41,Tariefstructuur!$D$25*R41)))</f>
        <v/>
      </c>
    </row>
    <row r="42" spans="1:20" s="8" customFormat="1" ht="11" x14ac:dyDescent="0.15">
      <c r="A42" s="1"/>
      <c r="B42" s="13" t="s">
        <v>149</v>
      </c>
      <c r="C42" s="396"/>
      <c r="D42" s="396"/>
      <c r="E42" s="396"/>
      <c r="F42" s="24"/>
      <c r="G42" s="240" t="b">
        <f t="shared" si="5"/>
        <v>0</v>
      </c>
      <c r="H42" s="22" t="str">
        <f>IF(F42="","",IF(F$7&lt;12,Tariefstructuur!$B$25*F42,IF(F$7&lt;18,Tariefstructuur!$C$25*F42,Tariefstructuur!$D$25*F42)))</f>
        <v/>
      </c>
      <c r="I42" s="24"/>
      <c r="J42" s="240" t="b">
        <f t="shared" si="6"/>
        <v>0</v>
      </c>
      <c r="K42" s="22" t="str">
        <f>IF(I42="","",IF(I$7&lt;12,Tariefstructuur!$B$25*I42,IF(I$7&lt;18,Tariefstructuur!$C$25*I42,Tariefstructuur!$D$25*I42)))</f>
        <v/>
      </c>
      <c r="L42" s="24"/>
      <c r="M42" s="240" t="b">
        <f t="shared" si="7"/>
        <v>0</v>
      </c>
      <c r="N42" s="22" t="str">
        <f>IF(L42="","",IF(L$7&lt;12,Tariefstructuur!$B$25*L42,IF(L$7&lt;18,Tariefstructuur!$C$25*L42,Tariefstructuur!$D$25*L42)))</f>
        <v/>
      </c>
      <c r="O42" s="24"/>
      <c r="P42" s="240" t="b">
        <f t="shared" si="8"/>
        <v>0</v>
      </c>
      <c r="Q42" s="22" t="str">
        <f>IF(O42="","",IF(O$7&lt;12,Tariefstructuur!$B$25*O42,IF(O$7&lt;18,Tariefstructuur!$C$25*O42,Tariefstructuur!$D$25*O42)))</f>
        <v/>
      </c>
      <c r="R42" s="24"/>
      <c r="S42" s="240" t="b">
        <f t="shared" si="9"/>
        <v>0</v>
      </c>
      <c r="T42" s="22" t="str">
        <f>IF(R42="","",IF(R$7&lt;12,Tariefstructuur!$B$25*R42,IF(R$7&lt;18,Tariefstructuur!$C$25*R42,Tariefstructuur!$D$25*R42)))</f>
        <v/>
      </c>
    </row>
    <row r="43" spans="1:20" s="8" customFormat="1" ht="11" x14ac:dyDescent="0.15">
      <c r="A43" s="1"/>
      <c r="B43" s="13" t="s">
        <v>150</v>
      </c>
      <c r="C43" s="396"/>
      <c r="D43" s="396"/>
      <c r="E43" s="396"/>
      <c r="F43" s="24"/>
      <c r="G43" s="240" t="b">
        <f t="shared" si="5"/>
        <v>0</v>
      </c>
      <c r="H43" s="22" t="str">
        <f>IF(F43="","",IF(F$7&lt;12,Tariefstructuur!$B$25*F43,IF(F$7&lt;18,Tariefstructuur!$C$25*F43,Tariefstructuur!$D$25*F43)))</f>
        <v/>
      </c>
      <c r="I43" s="24"/>
      <c r="J43" s="240" t="b">
        <f t="shared" si="6"/>
        <v>0</v>
      </c>
      <c r="K43" s="22" t="str">
        <f>IF(I43="","",IF(I$7&lt;12,Tariefstructuur!$B$25*I43,IF(I$7&lt;18,Tariefstructuur!$C$25*I43,Tariefstructuur!$D$25*I43)))</f>
        <v/>
      </c>
      <c r="L43" s="24"/>
      <c r="M43" s="240" t="b">
        <f t="shared" si="7"/>
        <v>0</v>
      </c>
      <c r="N43" s="22" t="str">
        <f>IF(L43="","",IF(L$7&lt;12,Tariefstructuur!$B$25*L43,IF(L$7&lt;18,Tariefstructuur!$C$25*L43,Tariefstructuur!$D$25*L43)))</f>
        <v/>
      </c>
      <c r="O43" s="24"/>
      <c r="P43" s="240" t="b">
        <f t="shared" si="8"/>
        <v>0</v>
      </c>
      <c r="Q43" s="22" t="str">
        <f>IF(O43="","",IF(O$7&lt;12,Tariefstructuur!$B$25*O43,IF(O$7&lt;18,Tariefstructuur!$C$25*O43,Tariefstructuur!$D$25*O43)))</f>
        <v/>
      </c>
      <c r="R43" s="24"/>
      <c r="S43" s="240" t="b">
        <f t="shared" si="9"/>
        <v>0</v>
      </c>
      <c r="T43" s="22" t="str">
        <f>IF(R43="","",IF(R$7&lt;12,Tariefstructuur!$B$25*R43,IF(R$7&lt;18,Tariefstructuur!$C$25*R43,Tariefstructuur!$D$25*R43)))</f>
        <v/>
      </c>
    </row>
    <row r="44" spans="1:20" s="8" customFormat="1" ht="11" x14ac:dyDescent="0.15">
      <c r="A44" s="1"/>
      <c r="B44" s="13" t="s">
        <v>151</v>
      </c>
      <c r="C44" s="396"/>
      <c r="D44" s="396"/>
      <c r="E44" s="396"/>
      <c r="F44" s="24"/>
      <c r="G44" s="240" t="b">
        <f t="shared" si="5"/>
        <v>0</v>
      </c>
      <c r="H44" s="22" t="str">
        <f>IF(F44="","",IF(F$7&lt;12,Tariefstructuur!$B$25*F44,IF(F$7&lt;18,Tariefstructuur!$C$25*F44,Tariefstructuur!$D$25*F44)))</f>
        <v/>
      </c>
      <c r="I44" s="24"/>
      <c r="J44" s="240" t="b">
        <f t="shared" si="6"/>
        <v>0</v>
      </c>
      <c r="K44" s="22" t="str">
        <f>IF(I44="","",IF(I$7&lt;12,Tariefstructuur!$B$25*I44,IF(I$7&lt;18,Tariefstructuur!$C$25*I44,Tariefstructuur!$D$25*I44)))</f>
        <v/>
      </c>
      <c r="L44" s="24"/>
      <c r="M44" s="240" t="b">
        <f t="shared" si="7"/>
        <v>0</v>
      </c>
      <c r="N44" s="22" t="str">
        <f>IF(L44="","",IF(L$7&lt;12,Tariefstructuur!$B$25*L44,IF(L$7&lt;18,Tariefstructuur!$C$25*L44,Tariefstructuur!$D$25*L44)))</f>
        <v/>
      </c>
      <c r="O44" s="24"/>
      <c r="P44" s="240" t="b">
        <f t="shared" si="8"/>
        <v>0</v>
      </c>
      <c r="Q44" s="22" t="str">
        <f>IF(O44="","",IF(O$7&lt;12,Tariefstructuur!$B$25*O44,IF(O$7&lt;18,Tariefstructuur!$C$25*O44,Tariefstructuur!$D$25*O44)))</f>
        <v/>
      </c>
      <c r="R44" s="24"/>
      <c r="S44" s="240" t="b">
        <f t="shared" si="9"/>
        <v>0</v>
      </c>
      <c r="T44" s="22" t="str">
        <f>IF(R44="","",IF(R$7&lt;12,Tariefstructuur!$B$25*R44,IF(R$7&lt;18,Tariefstructuur!$C$25*R44,Tariefstructuur!$D$25*R44)))</f>
        <v/>
      </c>
    </row>
    <row r="45" spans="1:20" s="8" customFormat="1" ht="11" x14ac:dyDescent="0.15">
      <c r="A45" s="1"/>
      <c r="B45" s="13" t="s">
        <v>152</v>
      </c>
      <c r="C45" s="396"/>
      <c r="D45" s="396"/>
      <c r="E45" s="396"/>
      <c r="F45" s="24"/>
      <c r="G45" s="240" t="b">
        <f t="shared" si="5"/>
        <v>0</v>
      </c>
      <c r="H45" s="22" t="str">
        <f>IF(F45="","",IF(F$7&lt;12,Tariefstructuur!$B$25*F45,IF(F$7&lt;18,Tariefstructuur!$C$25*F45,Tariefstructuur!$D$25*F45)))</f>
        <v/>
      </c>
      <c r="I45" s="24"/>
      <c r="J45" s="240" t="b">
        <f t="shared" si="6"/>
        <v>0</v>
      </c>
      <c r="K45" s="22" t="str">
        <f>IF(I45="","",IF(I$7&lt;12,Tariefstructuur!$B$25*I45,IF(I$7&lt;18,Tariefstructuur!$C$25*I45,Tariefstructuur!$D$25*I45)))</f>
        <v/>
      </c>
      <c r="L45" s="24"/>
      <c r="M45" s="240" t="b">
        <f t="shared" si="7"/>
        <v>0</v>
      </c>
      <c r="N45" s="22" t="str">
        <f>IF(L45="","",IF(L$7&lt;12,Tariefstructuur!$B$25*L45,IF(L$7&lt;18,Tariefstructuur!$C$25*L45,Tariefstructuur!$D$25*L45)))</f>
        <v/>
      </c>
      <c r="O45" s="24"/>
      <c r="P45" s="240" t="b">
        <f t="shared" si="8"/>
        <v>0</v>
      </c>
      <c r="Q45" s="22" t="str">
        <f>IF(O45="","",IF(O$7&lt;12,Tariefstructuur!$B$25*O45,IF(O$7&lt;18,Tariefstructuur!$C$25*O45,Tariefstructuur!$D$25*O45)))</f>
        <v/>
      </c>
      <c r="R45" s="24"/>
      <c r="S45" s="240" t="b">
        <f t="shared" si="9"/>
        <v>0</v>
      </c>
      <c r="T45" s="22" t="str">
        <f>IF(R45="","",IF(R$7&lt;12,Tariefstructuur!$B$25*R45,IF(R$7&lt;18,Tariefstructuur!$C$25*R45,Tariefstructuur!$D$25*R45)))</f>
        <v/>
      </c>
    </row>
    <row r="46" spans="1:20" s="8" customFormat="1" ht="11" x14ac:dyDescent="0.15">
      <c r="A46" s="1"/>
      <c r="B46" s="13" t="s">
        <v>153</v>
      </c>
      <c r="C46" s="397"/>
      <c r="D46" s="397"/>
      <c r="E46" s="397"/>
      <c r="F46" s="24"/>
      <c r="G46" s="240" t="b">
        <f t="shared" si="5"/>
        <v>0</v>
      </c>
      <c r="H46" s="22" t="str">
        <f>IF(F46="","",IF(F$7&lt;12,Tariefstructuur!$B$25*F46,IF(F$7&lt;18,Tariefstructuur!$C$25*F46,Tariefstructuur!$D$25*F46)))</f>
        <v/>
      </c>
      <c r="I46" s="24"/>
      <c r="J46" s="240" t="b">
        <f t="shared" si="6"/>
        <v>0</v>
      </c>
      <c r="K46" s="22" t="str">
        <f>IF(I46="","",IF(I$7&lt;12,Tariefstructuur!$B$25*I46,IF(I$7&lt;18,Tariefstructuur!$C$25*I46,Tariefstructuur!$D$25*I46)))</f>
        <v/>
      </c>
      <c r="L46" s="24"/>
      <c r="M46" s="240" t="b">
        <f t="shared" si="7"/>
        <v>0</v>
      </c>
      <c r="N46" s="22" t="str">
        <f>IF(L46="","",IF(L$7&lt;12,Tariefstructuur!$B$25*L46,IF(L$7&lt;18,Tariefstructuur!$C$25*L46,Tariefstructuur!$D$25*L46)))</f>
        <v/>
      </c>
      <c r="O46" s="24"/>
      <c r="P46" s="240" t="b">
        <f t="shared" si="8"/>
        <v>0</v>
      </c>
      <c r="Q46" s="22" t="str">
        <f>IF(O46="","",IF(O$7&lt;12,Tariefstructuur!$B$25*O46,IF(O$7&lt;18,Tariefstructuur!$C$25*O46,Tariefstructuur!$D$25*O46)))</f>
        <v/>
      </c>
      <c r="R46" s="24"/>
      <c r="S46" s="240" t="b">
        <f t="shared" si="9"/>
        <v>0</v>
      </c>
      <c r="T46" s="22" t="str">
        <f>IF(R46="","",IF(R$7&lt;12,Tariefstructuur!$B$25*R46,IF(R$7&lt;18,Tariefstructuur!$C$25*R46,Tariefstructuur!$D$25*R46)))</f>
        <v/>
      </c>
    </row>
    <row r="47" spans="1:20" s="8" customFormat="1" ht="11" x14ac:dyDescent="0.15">
      <c r="A47" s="1"/>
      <c r="B47" s="13" t="s">
        <v>154</v>
      </c>
      <c r="C47" s="396"/>
      <c r="D47" s="396"/>
      <c r="E47" s="396"/>
      <c r="F47" s="24"/>
      <c r="G47" s="240" t="b">
        <f t="shared" si="5"/>
        <v>0</v>
      </c>
      <c r="H47" s="22" t="str">
        <f>IF(F47="","",IF(F$7&lt;12,Tariefstructuur!$B$25*F47,IF(F$7&lt;18,Tariefstructuur!$C$25*F47,Tariefstructuur!$D$25*F47)))</f>
        <v/>
      </c>
      <c r="I47" s="24"/>
      <c r="J47" s="240" t="b">
        <f t="shared" si="6"/>
        <v>0</v>
      </c>
      <c r="K47" s="22" t="str">
        <f>IF(I47="","",IF(I$7&lt;12,Tariefstructuur!$B$25*I47,IF(I$7&lt;18,Tariefstructuur!$C$25*I47,Tariefstructuur!$D$25*I47)))</f>
        <v/>
      </c>
      <c r="L47" s="24"/>
      <c r="M47" s="240" t="b">
        <f t="shared" si="7"/>
        <v>0</v>
      </c>
      <c r="N47" s="22" t="str">
        <f>IF(L47="","",IF(L$7&lt;12,Tariefstructuur!$B$25*L47,IF(L$7&lt;18,Tariefstructuur!$C$25*L47,Tariefstructuur!$D$25*L47)))</f>
        <v/>
      </c>
      <c r="O47" s="24"/>
      <c r="P47" s="240" t="b">
        <f t="shared" si="8"/>
        <v>0</v>
      </c>
      <c r="Q47" s="22" t="str">
        <f>IF(O47="","",IF(O$7&lt;12,Tariefstructuur!$B$25*O47,IF(O$7&lt;18,Tariefstructuur!$C$25*O47,Tariefstructuur!$D$25*O47)))</f>
        <v/>
      </c>
      <c r="R47" s="24"/>
      <c r="S47" s="240" t="b">
        <f t="shared" si="9"/>
        <v>0</v>
      </c>
      <c r="T47" s="22" t="str">
        <f>IF(R47="","",IF(R$7&lt;12,Tariefstructuur!$B$25*R47,IF(R$7&lt;18,Tariefstructuur!$C$25*R47,Tariefstructuur!$D$25*R47)))</f>
        <v/>
      </c>
    </row>
    <row r="48" spans="1:20" s="8" customFormat="1" ht="11" x14ac:dyDescent="0.15">
      <c r="A48" s="1"/>
      <c r="B48" s="13" t="s">
        <v>155</v>
      </c>
      <c r="C48" s="396"/>
      <c r="D48" s="396"/>
      <c r="E48" s="396"/>
      <c r="F48" s="24"/>
      <c r="G48" s="240" t="b">
        <f t="shared" si="5"/>
        <v>0</v>
      </c>
      <c r="H48" s="22" t="str">
        <f>IF(F48="","",IF(F$7&lt;12,Tariefstructuur!$B$25*F48,IF(F$7&lt;18,Tariefstructuur!$C$25*F48,Tariefstructuur!$D$25*F48)))</f>
        <v/>
      </c>
      <c r="I48" s="24"/>
      <c r="J48" s="240" t="b">
        <f t="shared" si="6"/>
        <v>0</v>
      </c>
      <c r="K48" s="22" t="str">
        <f>IF(I48="","",IF(I$7&lt;12,Tariefstructuur!$B$25*I48,IF(I$7&lt;18,Tariefstructuur!$C$25*I48,Tariefstructuur!$D$25*I48)))</f>
        <v/>
      </c>
      <c r="L48" s="24"/>
      <c r="M48" s="240" t="b">
        <f t="shared" si="7"/>
        <v>0</v>
      </c>
      <c r="N48" s="22" t="str">
        <f>IF(L48="","",IF(L$7&lt;12,Tariefstructuur!$B$25*L48,IF(L$7&lt;18,Tariefstructuur!$C$25*L48,Tariefstructuur!$D$25*L48)))</f>
        <v/>
      </c>
      <c r="O48" s="24"/>
      <c r="P48" s="240" t="b">
        <f t="shared" si="8"/>
        <v>0</v>
      </c>
      <c r="Q48" s="22" t="str">
        <f>IF(O48="","",IF(O$7&lt;12,Tariefstructuur!$B$25*O48,IF(O$7&lt;18,Tariefstructuur!$C$25*O48,Tariefstructuur!$D$25*O48)))</f>
        <v/>
      </c>
      <c r="R48" s="24"/>
      <c r="S48" s="240" t="b">
        <f t="shared" si="9"/>
        <v>0</v>
      </c>
      <c r="T48" s="22" t="str">
        <f>IF(R48="","",IF(R$7&lt;12,Tariefstructuur!$B$25*R48,IF(R$7&lt;18,Tariefstructuur!$C$25*R48,Tariefstructuur!$D$25*R48)))</f>
        <v/>
      </c>
    </row>
    <row r="49" spans="1:20" s="8" customFormat="1" ht="11" x14ac:dyDescent="0.15">
      <c r="A49" s="1"/>
      <c r="B49" s="13" t="s">
        <v>448</v>
      </c>
      <c r="C49" s="396"/>
      <c r="D49" s="396"/>
      <c r="E49" s="396"/>
      <c r="F49" s="24"/>
      <c r="G49" s="240" t="b">
        <f t="shared" si="5"/>
        <v>0</v>
      </c>
      <c r="H49" s="22" t="str">
        <f>IF(F49="","",IF(F$7&lt;12,Tariefstructuur!$B$25*F49,IF(F$7&lt;18,Tariefstructuur!$C$25*F49,Tariefstructuur!$D$25*F49)))</f>
        <v/>
      </c>
      <c r="I49" s="24"/>
      <c r="J49" s="240" t="b">
        <f t="shared" si="6"/>
        <v>0</v>
      </c>
      <c r="K49" s="22" t="str">
        <f>IF(I49="","",IF(I$7&lt;12,Tariefstructuur!$B$25*I49,IF(I$7&lt;18,Tariefstructuur!$C$25*I49,Tariefstructuur!$D$25*I49)))</f>
        <v/>
      </c>
      <c r="L49" s="24"/>
      <c r="M49" s="240" t="b">
        <f t="shared" si="7"/>
        <v>0</v>
      </c>
      <c r="N49" s="22" t="str">
        <f>IF(L49="","",IF(L$7&lt;12,Tariefstructuur!$B$25*L49,IF(L$7&lt;18,Tariefstructuur!$C$25*L49,Tariefstructuur!$D$25*L49)))</f>
        <v/>
      </c>
      <c r="O49" s="24"/>
      <c r="P49" s="240" t="b">
        <f t="shared" si="8"/>
        <v>0</v>
      </c>
      <c r="Q49" s="22" t="str">
        <f>IF(O49="","",IF(O$7&lt;12,Tariefstructuur!$B$25*O49,IF(O$7&lt;18,Tariefstructuur!$C$25*O49,Tariefstructuur!$D$25*O49)))</f>
        <v/>
      </c>
      <c r="R49" s="24"/>
      <c r="S49" s="240" t="b">
        <f t="shared" si="9"/>
        <v>0</v>
      </c>
      <c r="T49" s="22" t="str">
        <f>IF(R49="","",IF(R$7&lt;12,Tariefstructuur!$B$25*R49,IF(R$7&lt;18,Tariefstructuur!$C$25*R49,Tariefstructuur!$D$25*R49)))</f>
        <v/>
      </c>
    </row>
    <row r="50" spans="1:20" s="8" customFormat="1" ht="11" x14ac:dyDescent="0.15">
      <c r="A50" s="1"/>
      <c r="B50" s="13" t="s">
        <v>156</v>
      </c>
      <c r="C50" s="396"/>
      <c r="D50" s="396"/>
      <c r="E50" s="396"/>
      <c r="F50" s="24"/>
      <c r="G50" s="240" t="b">
        <f t="shared" si="5"/>
        <v>0</v>
      </c>
      <c r="H50" s="22" t="str">
        <f>IF(F50="","",IF(F$7&lt;12,Tariefstructuur!$B$25*F50,IF(F$7&lt;18,Tariefstructuur!$C$25*F50,Tariefstructuur!$D$25*F50)))</f>
        <v/>
      </c>
      <c r="I50" s="24"/>
      <c r="J50" s="240" t="b">
        <f t="shared" si="6"/>
        <v>0</v>
      </c>
      <c r="K50" s="22" t="str">
        <f>IF(I50="","",IF(I$7&lt;12,Tariefstructuur!$B$25*I50,IF(I$7&lt;18,Tariefstructuur!$C$25*I50,Tariefstructuur!$D$25*I50)))</f>
        <v/>
      </c>
      <c r="L50" s="24"/>
      <c r="M50" s="240" t="b">
        <f t="shared" si="7"/>
        <v>0</v>
      </c>
      <c r="N50" s="22" t="str">
        <f>IF(L50="","",IF(L$7&lt;12,Tariefstructuur!$B$25*L50,IF(L$7&lt;18,Tariefstructuur!$C$25*L50,Tariefstructuur!$D$25*L50)))</f>
        <v/>
      </c>
      <c r="O50" s="24"/>
      <c r="P50" s="240" t="b">
        <f t="shared" si="8"/>
        <v>0</v>
      </c>
      <c r="Q50" s="22" t="str">
        <f>IF(O50="","",IF(O$7&lt;12,Tariefstructuur!$B$25*O50,IF(O$7&lt;18,Tariefstructuur!$C$25*O50,Tariefstructuur!$D$25*O50)))</f>
        <v/>
      </c>
      <c r="R50" s="24"/>
      <c r="S50" s="240" t="b">
        <f t="shared" si="9"/>
        <v>0</v>
      </c>
      <c r="T50" s="22" t="str">
        <f>IF(R50="","",IF(R$7&lt;12,Tariefstructuur!$B$25*R50,IF(R$7&lt;18,Tariefstructuur!$C$25*R50,Tariefstructuur!$D$25*R50)))</f>
        <v/>
      </c>
    </row>
    <row r="51" spans="1:20" s="8" customFormat="1" ht="11" x14ac:dyDescent="0.15">
      <c r="A51" s="1"/>
      <c r="B51" s="13" t="s">
        <v>157</v>
      </c>
      <c r="C51" s="396"/>
      <c r="D51" s="396"/>
      <c r="E51" s="396"/>
      <c r="F51" s="24"/>
      <c r="G51" s="240" t="b">
        <f t="shared" si="5"/>
        <v>0</v>
      </c>
      <c r="H51" s="22" t="str">
        <f>IF(F51="","",IF(F$7&lt;12,Tariefstructuur!$B$25*F51,IF(F$7&lt;18,Tariefstructuur!$C$25*F51,Tariefstructuur!$D$25*F51)))</f>
        <v/>
      </c>
      <c r="I51" s="24"/>
      <c r="J51" s="240" t="b">
        <f t="shared" si="6"/>
        <v>0</v>
      </c>
      <c r="K51" s="22" t="str">
        <f>IF(I51="","",IF(I$7&lt;12,Tariefstructuur!$B$25*I51,IF(I$7&lt;18,Tariefstructuur!$C$25*I51,Tariefstructuur!$D$25*I51)))</f>
        <v/>
      </c>
      <c r="L51" s="24"/>
      <c r="M51" s="240" t="b">
        <f t="shared" si="7"/>
        <v>0</v>
      </c>
      <c r="N51" s="22" t="str">
        <f>IF(L51="","",IF(L$7&lt;12,Tariefstructuur!$B$25*L51,IF(L$7&lt;18,Tariefstructuur!$C$25*L51,Tariefstructuur!$D$25*L51)))</f>
        <v/>
      </c>
      <c r="O51" s="24"/>
      <c r="P51" s="240" t="b">
        <f t="shared" si="8"/>
        <v>0</v>
      </c>
      <c r="Q51" s="22" t="str">
        <f>IF(O51="","",IF(O$7&lt;12,Tariefstructuur!$B$25*O51,IF(O$7&lt;18,Tariefstructuur!$C$25*O51,Tariefstructuur!$D$25*O51)))</f>
        <v/>
      </c>
      <c r="R51" s="24"/>
      <c r="S51" s="240" t="b">
        <f t="shared" si="9"/>
        <v>0</v>
      </c>
      <c r="T51" s="22" t="str">
        <f>IF(R51="","",IF(R$7&lt;12,Tariefstructuur!$B$25*R51,IF(R$7&lt;18,Tariefstructuur!$C$25*R51,Tariefstructuur!$D$25*R51)))</f>
        <v/>
      </c>
    </row>
    <row r="52" spans="1:20" s="8" customFormat="1" ht="11" x14ac:dyDescent="0.15">
      <c r="A52" s="1"/>
      <c r="B52" s="13" t="s">
        <v>158</v>
      </c>
      <c r="C52" s="396"/>
      <c r="D52" s="396"/>
      <c r="E52" s="396"/>
      <c r="F52" s="24"/>
      <c r="G52" s="240" t="b">
        <f t="shared" si="5"/>
        <v>0</v>
      </c>
      <c r="H52" s="22" t="str">
        <f>IF(F52="","",IF(F$7&lt;12,Tariefstructuur!$B$25*F52,IF(F$7&lt;18,Tariefstructuur!$C$25*F52,Tariefstructuur!$D$25*F52)))</f>
        <v/>
      </c>
      <c r="I52" s="24"/>
      <c r="J52" s="240" t="b">
        <f t="shared" si="6"/>
        <v>0</v>
      </c>
      <c r="K52" s="22" t="str">
        <f>IF(I52="","",IF(I$7&lt;12,Tariefstructuur!$B$25*I52,IF(I$7&lt;18,Tariefstructuur!$C$25*I52,Tariefstructuur!$D$25*I52)))</f>
        <v/>
      </c>
      <c r="L52" s="24"/>
      <c r="M52" s="240" t="b">
        <f t="shared" si="7"/>
        <v>0</v>
      </c>
      <c r="N52" s="22" t="str">
        <f>IF(L52="","",IF(L$7&lt;12,Tariefstructuur!$B$25*L52,IF(L$7&lt;18,Tariefstructuur!$C$25*L52,Tariefstructuur!$D$25*L52)))</f>
        <v/>
      </c>
      <c r="O52" s="24"/>
      <c r="P52" s="240" t="b">
        <f t="shared" si="8"/>
        <v>0</v>
      </c>
      <c r="Q52" s="22" t="str">
        <f>IF(O52="","",IF(O$7&lt;12,Tariefstructuur!$B$25*O52,IF(O$7&lt;18,Tariefstructuur!$C$25*O52,Tariefstructuur!$D$25*O52)))</f>
        <v/>
      </c>
      <c r="R52" s="24"/>
      <c r="S52" s="240" t="b">
        <f t="shared" si="9"/>
        <v>0</v>
      </c>
      <c r="T52" s="22" t="str">
        <f>IF(R52="","",IF(R$7&lt;12,Tariefstructuur!$B$25*R52,IF(R$7&lt;18,Tariefstructuur!$C$25*R52,Tariefstructuur!$D$25*R52)))</f>
        <v/>
      </c>
    </row>
    <row r="53" spans="1:20" s="8" customFormat="1" ht="11" x14ac:dyDescent="0.15">
      <c r="A53" s="1"/>
      <c r="B53" s="13" t="s">
        <v>159</v>
      </c>
      <c r="C53" s="396"/>
      <c r="D53" s="396"/>
      <c r="E53" s="396"/>
      <c r="F53" s="24"/>
      <c r="G53" s="240" t="b">
        <f t="shared" si="5"/>
        <v>0</v>
      </c>
      <c r="H53" s="22" t="str">
        <f>IF(F53="","",IF(F$7&lt;12,Tariefstructuur!$B$25*F53,IF(F$7&lt;18,Tariefstructuur!$C$25*F53,Tariefstructuur!$D$25*F53)))</f>
        <v/>
      </c>
      <c r="I53" s="24"/>
      <c r="J53" s="240" t="b">
        <f t="shared" si="6"/>
        <v>0</v>
      </c>
      <c r="K53" s="22" t="str">
        <f>IF(I53="","",IF(I$7&lt;12,Tariefstructuur!$B$25*I53,IF(I$7&lt;18,Tariefstructuur!$C$25*I53,Tariefstructuur!$D$25*I53)))</f>
        <v/>
      </c>
      <c r="L53" s="24"/>
      <c r="M53" s="240" t="b">
        <f t="shared" si="7"/>
        <v>0</v>
      </c>
      <c r="N53" s="22" t="str">
        <f>IF(L53="","",IF(L$7&lt;12,Tariefstructuur!$B$25*L53,IF(L$7&lt;18,Tariefstructuur!$C$25*L53,Tariefstructuur!$D$25*L53)))</f>
        <v/>
      </c>
      <c r="O53" s="24"/>
      <c r="P53" s="240" t="b">
        <f t="shared" si="8"/>
        <v>0</v>
      </c>
      <c r="Q53" s="22" t="str">
        <f>IF(O53="","",IF(O$7&lt;12,Tariefstructuur!$B$25*O53,IF(O$7&lt;18,Tariefstructuur!$C$25*O53,Tariefstructuur!$D$25*O53)))</f>
        <v/>
      </c>
      <c r="R53" s="24"/>
      <c r="S53" s="240" t="b">
        <f t="shared" si="9"/>
        <v>0</v>
      </c>
      <c r="T53" s="22" t="str">
        <f>IF(R53="","",IF(R$7&lt;12,Tariefstructuur!$B$25*R53,IF(R$7&lt;18,Tariefstructuur!$C$25*R53,Tariefstructuur!$D$25*R53)))</f>
        <v/>
      </c>
    </row>
    <row r="54" spans="1:20" s="8" customFormat="1" ht="11" x14ac:dyDescent="0.15">
      <c r="A54" s="1"/>
      <c r="B54" s="13" t="s">
        <v>462</v>
      </c>
      <c r="C54" s="396"/>
      <c r="D54" s="396"/>
      <c r="E54" s="396"/>
      <c r="F54" s="24"/>
      <c r="G54" s="240" t="b">
        <f t="shared" si="5"/>
        <v>0</v>
      </c>
      <c r="H54" s="22" t="str">
        <f>IF(F54="","",IF(F$7&lt;12,Tariefstructuur!$B$25*F54,IF(F$7&lt;18,Tariefstructuur!$C$25*F54,Tariefstructuur!$D$25*F54)))</f>
        <v/>
      </c>
      <c r="I54" s="24"/>
      <c r="J54" s="240" t="b">
        <f t="shared" si="6"/>
        <v>0</v>
      </c>
      <c r="K54" s="22" t="str">
        <f>IF(I54="","",IF(I$7&lt;12,Tariefstructuur!$B$25*I54,IF(I$7&lt;18,Tariefstructuur!$C$25*I54,Tariefstructuur!$D$25*I54)))</f>
        <v/>
      </c>
      <c r="L54" s="24"/>
      <c r="M54" s="240" t="b">
        <f t="shared" si="7"/>
        <v>0</v>
      </c>
      <c r="N54" s="22" t="str">
        <f>IF(L54="","",IF(L$7&lt;12,Tariefstructuur!$B$25*L54,IF(L$7&lt;18,Tariefstructuur!$C$25*L54,Tariefstructuur!$D$25*L54)))</f>
        <v/>
      </c>
      <c r="O54" s="24"/>
      <c r="P54" s="240" t="b">
        <f t="shared" si="8"/>
        <v>0</v>
      </c>
      <c r="Q54" s="22" t="str">
        <f>IF(O54="","",IF(O$7&lt;12,Tariefstructuur!$B$25*O54,IF(O$7&lt;18,Tariefstructuur!$C$25*O54,Tariefstructuur!$D$25*O54)))</f>
        <v/>
      </c>
      <c r="R54" s="24"/>
      <c r="S54" s="240" t="b">
        <f t="shared" si="9"/>
        <v>0</v>
      </c>
      <c r="T54" s="22" t="str">
        <f>IF(R54="","",IF(R$7&lt;12,Tariefstructuur!$B$25*R54,IF(R$7&lt;18,Tariefstructuur!$C$25*R54,Tariefstructuur!$D$25*R54)))</f>
        <v/>
      </c>
    </row>
    <row r="55" spans="1:20" s="8" customFormat="1" ht="11" x14ac:dyDescent="0.15">
      <c r="A55" s="1"/>
      <c r="B55" s="13" t="s">
        <v>160</v>
      </c>
      <c r="C55" s="396"/>
      <c r="D55" s="396"/>
      <c r="E55" s="396"/>
      <c r="F55" s="24"/>
      <c r="G55" s="240" t="b">
        <f t="shared" si="5"/>
        <v>0</v>
      </c>
      <c r="H55" s="22" t="str">
        <f>IF(F55="","",IF(F$7&lt;12,Tariefstructuur!$B$25*F55,IF(F$7&lt;18,Tariefstructuur!$C$25*F55,Tariefstructuur!$D$25*F55)))</f>
        <v/>
      </c>
      <c r="I55" s="24"/>
      <c r="J55" s="240" t="b">
        <f t="shared" si="6"/>
        <v>0</v>
      </c>
      <c r="K55" s="22" t="str">
        <f>IF(I55="","",IF(I$7&lt;12,Tariefstructuur!$B$25*I55,IF(I$7&lt;18,Tariefstructuur!$C$25*I55,Tariefstructuur!$D$25*I55)))</f>
        <v/>
      </c>
      <c r="L55" s="24"/>
      <c r="M55" s="240" t="b">
        <f t="shared" si="7"/>
        <v>0</v>
      </c>
      <c r="N55" s="22" t="str">
        <f>IF(L55="","",IF(L$7&lt;12,Tariefstructuur!$B$25*L55,IF(L$7&lt;18,Tariefstructuur!$C$25*L55,Tariefstructuur!$D$25*L55)))</f>
        <v/>
      </c>
      <c r="O55" s="24"/>
      <c r="P55" s="240" t="b">
        <f t="shared" si="8"/>
        <v>0</v>
      </c>
      <c r="Q55" s="22" t="str">
        <f>IF(O55="","",IF(O$7&lt;12,Tariefstructuur!$B$25*O55,IF(O$7&lt;18,Tariefstructuur!$C$25*O55,Tariefstructuur!$D$25*O55)))</f>
        <v/>
      </c>
      <c r="R55" s="24"/>
      <c r="S55" s="240" t="b">
        <f t="shared" si="9"/>
        <v>0</v>
      </c>
      <c r="T55" s="22" t="str">
        <f>IF(R55="","",IF(R$7&lt;12,Tariefstructuur!$B$25*R55,IF(R$7&lt;18,Tariefstructuur!$C$25*R55,Tariefstructuur!$D$25*R55)))</f>
        <v/>
      </c>
    </row>
    <row r="56" spans="1:20" s="8" customFormat="1" ht="11" x14ac:dyDescent="0.15">
      <c r="A56" s="1"/>
      <c r="B56" s="13" t="s">
        <v>161</v>
      </c>
      <c r="C56" s="396"/>
      <c r="D56" s="396"/>
      <c r="E56" s="396"/>
      <c r="F56" s="24"/>
      <c r="G56" s="240" t="b">
        <f t="shared" si="5"/>
        <v>0</v>
      </c>
      <c r="H56" s="22" t="str">
        <f>IF(F56="","",IF(F$7&lt;12,Tariefstructuur!$B$25*F56,IF(F$7&lt;18,Tariefstructuur!$C$25*F56,Tariefstructuur!$D$25*F56)))</f>
        <v/>
      </c>
      <c r="I56" s="24"/>
      <c r="J56" s="240" t="b">
        <f t="shared" si="6"/>
        <v>0</v>
      </c>
      <c r="K56" s="22" t="str">
        <f>IF(I56="","",IF(I$7&lt;12,Tariefstructuur!$B$25*I56,IF(I$7&lt;18,Tariefstructuur!$C$25*I56,Tariefstructuur!$D$25*I56)))</f>
        <v/>
      </c>
      <c r="L56" s="24"/>
      <c r="M56" s="240" t="b">
        <f t="shared" si="7"/>
        <v>0</v>
      </c>
      <c r="N56" s="22" t="str">
        <f>IF(L56="","",IF(L$7&lt;12,Tariefstructuur!$B$25*L56,IF(L$7&lt;18,Tariefstructuur!$C$25*L56,Tariefstructuur!$D$25*L56)))</f>
        <v/>
      </c>
      <c r="O56" s="24"/>
      <c r="P56" s="240" t="b">
        <f t="shared" si="8"/>
        <v>0</v>
      </c>
      <c r="Q56" s="22" t="str">
        <f>IF(O56="","",IF(O$7&lt;12,Tariefstructuur!$B$25*O56,IF(O$7&lt;18,Tariefstructuur!$C$25*O56,Tariefstructuur!$D$25*O56)))</f>
        <v/>
      </c>
      <c r="R56" s="24"/>
      <c r="S56" s="240" t="b">
        <f t="shared" si="9"/>
        <v>0</v>
      </c>
      <c r="T56" s="22" t="str">
        <f>IF(R56="","",IF(R$7&lt;12,Tariefstructuur!$B$25*R56,IF(R$7&lt;18,Tariefstructuur!$C$25*R56,Tariefstructuur!$D$25*R56)))</f>
        <v/>
      </c>
    </row>
    <row r="57" spans="1:20" s="8" customFormat="1" ht="11" x14ac:dyDescent="0.15">
      <c r="A57" s="1"/>
      <c r="B57" s="13" t="s">
        <v>162</v>
      </c>
      <c r="C57" s="396"/>
      <c r="D57" s="396"/>
      <c r="E57" s="396"/>
      <c r="F57" s="24"/>
      <c r="G57" s="240" t="b">
        <f t="shared" si="5"/>
        <v>0</v>
      </c>
      <c r="H57" s="22" t="str">
        <f>IF(F57="","",IF(F$7&lt;12,Tariefstructuur!$B$25*F57,IF(F$7&lt;18,Tariefstructuur!$C$25*F57,Tariefstructuur!$D$25*F57)))</f>
        <v/>
      </c>
      <c r="I57" s="24"/>
      <c r="J57" s="240" t="b">
        <f t="shared" si="6"/>
        <v>0</v>
      </c>
      <c r="K57" s="22" t="str">
        <f>IF(I57="","",IF(I$7&lt;12,Tariefstructuur!$B$25*I57,IF(I$7&lt;18,Tariefstructuur!$C$25*I57,Tariefstructuur!$D$25*I57)))</f>
        <v/>
      </c>
      <c r="L57" s="24"/>
      <c r="M57" s="240" t="b">
        <f t="shared" si="7"/>
        <v>0</v>
      </c>
      <c r="N57" s="22" t="str">
        <f>IF(L57="","",IF(L$7&lt;12,Tariefstructuur!$B$25*L57,IF(L$7&lt;18,Tariefstructuur!$C$25*L57,Tariefstructuur!$D$25*L57)))</f>
        <v/>
      </c>
      <c r="O57" s="24"/>
      <c r="P57" s="240" t="b">
        <f t="shared" si="8"/>
        <v>0</v>
      </c>
      <c r="Q57" s="22" t="str">
        <f>IF(O57="","",IF(O$7&lt;12,Tariefstructuur!$B$25*O57,IF(O$7&lt;18,Tariefstructuur!$C$25*O57,Tariefstructuur!$D$25*O57)))</f>
        <v/>
      </c>
      <c r="R57" s="24"/>
      <c r="S57" s="240" t="b">
        <f t="shared" si="9"/>
        <v>0</v>
      </c>
      <c r="T57" s="22" t="str">
        <f>IF(R57="","",IF(R$7&lt;12,Tariefstructuur!$B$25*R57,IF(R$7&lt;18,Tariefstructuur!$C$25*R57,Tariefstructuur!$D$25*R57)))</f>
        <v/>
      </c>
    </row>
    <row r="58" spans="1:20" s="8" customFormat="1" ht="11" x14ac:dyDescent="0.15">
      <c r="A58" s="1"/>
      <c r="B58" s="193" t="s">
        <v>532</v>
      </c>
      <c r="C58" s="396"/>
      <c r="D58" s="396"/>
      <c r="E58" s="396"/>
      <c r="F58" s="24"/>
      <c r="G58" s="240" t="b">
        <f t="shared" si="5"/>
        <v>0</v>
      </c>
      <c r="H58" s="22" t="str">
        <f>IF(F58="","",IF(F$7&lt;12,Tariefstructuur!$B$25*F58,IF(F$7&lt;18,Tariefstructuur!$C$25*F58,Tariefstructuur!$D$25*F58)))</f>
        <v/>
      </c>
      <c r="I58" s="24"/>
      <c r="J58" s="240" t="b">
        <f t="shared" si="6"/>
        <v>0</v>
      </c>
      <c r="K58" s="22" t="str">
        <f>IF(I58="","",IF(I$7&lt;12,Tariefstructuur!$B$25*I58,IF(I$7&lt;18,Tariefstructuur!$C$25*I58,Tariefstructuur!$D$25*I58)))</f>
        <v/>
      </c>
      <c r="L58" s="24"/>
      <c r="M58" s="240" t="b">
        <f t="shared" si="7"/>
        <v>0</v>
      </c>
      <c r="N58" s="22" t="str">
        <f>IF(L58="","",IF(L$7&lt;12,Tariefstructuur!$B$25*L58,IF(L$7&lt;18,Tariefstructuur!$C$25*L58,Tariefstructuur!$D$25*L58)))</f>
        <v/>
      </c>
      <c r="O58" s="24"/>
      <c r="P58" s="240" t="b">
        <f t="shared" si="8"/>
        <v>0</v>
      </c>
      <c r="Q58" s="22" t="str">
        <f>IF(O58="","",IF(O$7&lt;12,Tariefstructuur!$B$25*O58,IF(O$7&lt;18,Tariefstructuur!$C$25*O58,Tariefstructuur!$D$25*O58)))</f>
        <v/>
      </c>
      <c r="R58" s="24"/>
      <c r="S58" s="240" t="b">
        <f t="shared" si="9"/>
        <v>0</v>
      </c>
      <c r="T58" s="22" t="str">
        <f>IF(R58="","",IF(R$7&lt;12,Tariefstructuur!$B$25*R58,IF(R$7&lt;18,Tariefstructuur!$C$25*R58,Tariefstructuur!$D$25*R58)))</f>
        <v/>
      </c>
    </row>
    <row r="59" spans="1:20" s="8" customFormat="1" ht="11" x14ac:dyDescent="0.15">
      <c r="A59" s="1"/>
      <c r="B59" s="13" t="s">
        <v>163</v>
      </c>
      <c r="C59" s="396"/>
      <c r="D59" s="396"/>
      <c r="E59" s="396"/>
      <c r="F59" s="24"/>
      <c r="G59" s="240" t="b">
        <f t="shared" si="5"/>
        <v>0</v>
      </c>
      <c r="H59" s="22" t="str">
        <f>IF(F59="","",IF(F$7&lt;12,Tariefstructuur!$B$25*F59,IF(F$7&lt;18,Tariefstructuur!$C$25*F59,Tariefstructuur!$D$25*F59)))</f>
        <v/>
      </c>
      <c r="I59" s="24"/>
      <c r="J59" s="240" t="b">
        <f t="shared" si="6"/>
        <v>0</v>
      </c>
      <c r="K59" s="22" t="str">
        <f>IF(I59="","",IF(I$7&lt;12,Tariefstructuur!$B$25*I59,IF(I$7&lt;18,Tariefstructuur!$C$25*I59,Tariefstructuur!$D$25*I59)))</f>
        <v/>
      </c>
      <c r="L59" s="24"/>
      <c r="M59" s="240" t="b">
        <f t="shared" si="7"/>
        <v>0</v>
      </c>
      <c r="N59" s="22" t="str">
        <f>IF(L59="","",IF(L$7&lt;12,Tariefstructuur!$B$25*L59,IF(L$7&lt;18,Tariefstructuur!$C$25*L59,Tariefstructuur!$D$25*L59)))</f>
        <v/>
      </c>
      <c r="O59" s="24"/>
      <c r="P59" s="240" t="b">
        <f t="shared" si="8"/>
        <v>0</v>
      </c>
      <c r="Q59" s="22" t="str">
        <f>IF(O59="","",IF(O$7&lt;12,Tariefstructuur!$B$25*O59,IF(O$7&lt;18,Tariefstructuur!$C$25*O59,Tariefstructuur!$D$25*O59)))</f>
        <v/>
      </c>
      <c r="R59" s="24"/>
      <c r="S59" s="240" t="b">
        <f t="shared" si="9"/>
        <v>0</v>
      </c>
      <c r="T59" s="22" t="str">
        <f>IF(R59="","",IF(R$7&lt;12,Tariefstructuur!$B$25*R59,IF(R$7&lt;18,Tariefstructuur!$C$25*R59,Tariefstructuur!$D$25*R59)))</f>
        <v/>
      </c>
    </row>
    <row r="60" spans="1:20" s="8" customFormat="1" ht="11" x14ac:dyDescent="0.15">
      <c r="A60" s="1"/>
      <c r="B60" s="13" t="s">
        <v>164</v>
      </c>
      <c r="C60" s="396"/>
      <c r="D60" s="396"/>
      <c r="E60" s="396"/>
      <c r="F60" s="24"/>
      <c r="G60" s="240" t="b">
        <f t="shared" si="5"/>
        <v>0</v>
      </c>
      <c r="H60" s="22" t="str">
        <f>IF(F60="","",IF(F$7&lt;12,Tariefstructuur!$B$25*F60,IF(F$7&lt;18,Tariefstructuur!$C$25*F60,Tariefstructuur!$D$25*F60)))</f>
        <v/>
      </c>
      <c r="I60" s="24"/>
      <c r="J60" s="240" t="b">
        <f t="shared" si="6"/>
        <v>0</v>
      </c>
      <c r="K60" s="22" t="str">
        <f>IF(I60="","",IF(I$7&lt;12,Tariefstructuur!$B$25*I60,IF(I$7&lt;18,Tariefstructuur!$C$25*I60,Tariefstructuur!$D$25*I60)))</f>
        <v/>
      </c>
      <c r="L60" s="24"/>
      <c r="M60" s="240" t="b">
        <f t="shared" si="7"/>
        <v>0</v>
      </c>
      <c r="N60" s="22" t="str">
        <f>IF(L60="","",IF(L$7&lt;12,Tariefstructuur!$B$25*L60,IF(L$7&lt;18,Tariefstructuur!$C$25*L60,Tariefstructuur!$D$25*L60)))</f>
        <v/>
      </c>
      <c r="O60" s="24"/>
      <c r="P60" s="240" t="b">
        <f t="shared" si="8"/>
        <v>0</v>
      </c>
      <c r="Q60" s="22" t="str">
        <f>IF(O60="","",IF(O$7&lt;12,Tariefstructuur!$B$25*O60,IF(O$7&lt;18,Tariefstructuur!$C$25*O60,Tariefstructuur!$D$25*O60)))</f>
        <v/>
      </c>
      <c r="R60" s="24"/>
      <c r="S60" s="240" t="b">
        <f t="shared" si="9"/>
        <v>0</v>
      </c>
      <c r="T60" s="22" t="str">
        <f>IF(R60="","",IF(R$7&lt;12,Tariefstructuur!$B$25*R60,IF(R$7&lt;18,Tariefstructuur!$C$25*R60,Tariefstructuur!$D$25*R60)))</f>
        <v/>
      </c>
    </row>
    <row r="61" spans="1:20" s="8" customFormat="1" ht="11" x14ac:dyDescent="0.15">
      <c r="A61" s="1"/>
      <c r="B61" s="13" t="s">
        <v>165</v>
      </c>
      <c r="C61" s="396"/>
      <c r="D61" s="396"/>
      <c r="E61" s="396"/>
      <c r="F61" s="24"/>
      <c r="G61" s="240" t="b">
        <f t="shared" si="5"/>
        <v>0</v>
      </c>
      <c r="H61" s="22" t="str">
        <f>IF(F61="","",IF(F$7&lt;12,Tariefstructuur!$B$25*F61,IF(F$7&lt;18,Tariefstructuur!$C$25*F61,Tariefstructuur!$D$25*F61)))</f>
        <v/>
      </c>
      <c r="I61" s="24"/>
      <c r="J61" s="240" t="b">
        <f t="shared" si="6"/>
        <v>0</v>
      </c>
      <c r="K61" s="22" t="str">
        <f>IF(I61="","",IF(I$7&lt;12,Tariefstructuur!$B$25*I61,IF(I$7&lt;18,Tariefstructuur!$C$25*I61,Tariefstructuur!$D$25*I61)))</f>
        <v/>
      </c>
      <c r="L61" s="24"/>
      <c r="M61" s="240" t="b">
        <f t="shared" si="7"/>
        <v>0</v>
      </c>
      <c r="N61" s="22" t="str">
        <f>IF(L61="","",IF(L$7&lt;12,Tariefstructuur!$B$25*L61,IF(L$7&lt;18,Tariefstructuur!$C$25*L61,Tariefstructuur!$D$25*L61)))</f>
        <v/>
      </c>
      <c r="O61" s="24"/>
      <c r="P61" s="240" t="b">
        <f t="shared" si="8"/>
        <v>0</v>
      </c>
      <c r="Q61" s="22" t="str">
        <f>IF(O61="","",IF(O$7&lt;12,Tariefstructuur!$B$25*O61,IF(O$7&lt;18,Tariefstructuur!$C$25*O61,Tariefstructuur!$D$25*O61)))</f>
        <v/>
      </c>
      <c r="R61" s="24"/>
      <c r="S61" s="240" t="b">
        <f t="shared" si="9"/>
        <v>0</v>
      </c>
      <c r="T61" s="22" t="str">
        <f>IF(R61="","",IF(R$7&lt;12,Tariefstructuur!$B$25*R61,IF(R$7&lt;18,Tariefstructuur!$C$25*R61,Tariefstructuur!$D$25*R61)))</f>
        <v/>
      </c>
    </row>
    <row r="62" spans="1:20" s="8" customFormat="1" ht="11" x14ac:dyDescent="0.15">
      <c r="A62" s="1"/>
      <c r="B62" s="13" t="s">
        <v>166</v>
      </c>
      <c r="C62" s="396"/>
      <c r="D62" s="396"/>
      <c r="E62" s="396"/>
      <c r="F62" s="24"/>
      <c r="G62" s="240" t="b">
        <f t="shared" si="5"/>
        <v>0</v>
      </c>
      <c r="H62" s="22" t="str">
        <f>IF(F62="","",IF(F$7&lt;12,Tariefstructuur!$B$25*F62,IF(F$7&lt;18,Tariefstructuur!$C$25*F62,Tariefstructuur!$D$25*F62)))</f>
        <v/>
      </c>
      <c r="I62" s="24"/>
      <c r="J62" s="240" t="b">
        <f t="shared" si="6"/>
        <v>0</v>
      </c>
      <c r="K62" s="22" t="str">
        <f>IF(I62="","",IF(I$7&lt;12,Tariefstructuur!$B$25*I62,IF(I$7&lt;18,Tariefstructuur!$C$25*I62,Tariefstructuur!$D$25*I62)))</f>
        <v/>
      </c>
      <c r="L62" s="24"/>
      <c r="M62" s="240" t="b">
        <f t="shared" si="7"/>
        <v>0</v>
      </c>
      <c r="N62" s="22" t="str">
        <f>IF(L62="","",IF(L$7&lt;12,Tariefstructuur!$B$25*L62,IF(L$7&lt;18,Tariefstructuur!$C$25*L62,Tariefstructuur!$D$25*L62)))</f>
        <v/>
      </c>
      <c r="O62" s="24"/>
      <c r="P62" s="240" t="b">
        <f t="shared" si="8"/>
        <v>0</v>
      </c>
      <c r="Q62" s="22" t="str">
        <f>IF(O62="","",IF(O$7&lt;12,Tariefstructuur!$B$25*O62,IF(O$7&lt;18,Tariefstructuur!$C$25*O62,Tariefstructuur!$D$25*O62)))</f>
        <v/>
      </c>
      <c r="R62" s="24"/>
      <c r="S62" s="240" t="b">
        <f t="shared" si="9"/>
        <v>0</v>
      </c>
      <c r="T62" s="22" t="str">
        <f>IF(R62="","",IF(R$7&lt;12,Tariefstructuur!$B$25*R62,IF(R$7&lt;18,Tariefstructuur!$C$25*R62,Tariefstructuur!$D$25*R62)))</f>
        <v/>
      </c>
    </row>
    <row r="63" spans="1:20" s="8" customFormat="1" ht="11" x14ac:dyDescent="0.15">
      <c r="A63" s="1"/>
      <c r="B63" s="13" t="s">
        <v>167</v>
      </c>
      <c r="C63" s="396"/>
      <c r="D63" s="396"/>
      <c r="E63" s="396"/>
      <c r="F63" s="24"/>
      <c r="G63" s="240" t="b">
        <f t="shared" si="5"/>
        <v>0</v>
      </c>
      <c r="H63" s="22" t="str">
        <f>IF(F63="","",IF(F$7&lt;12,Tariefstructuur!$B$25*F63,IF(F$7&lt;18,Tariefstructuur!$C$25*F63,Tariefstructuur!$D$25*F63)))</f>
        <v/>
      </c>
      <c r="I63" s="24"/>
      <c r="J63" s="240" t="b">
        <f t="shared" si="6"/>
        <v>0</v>
      </c>
      <c r="K63" s="22" t="str">
        <f>IF(I63="","",IF(I$7&lt;12,Tariefstructuur!$B$25*I63,IF(I$7&lt;18,Tariefstructuur!$C$25*I63,Tariefstructuur!$D$25*I63)))</f>
        <v/>
      </c>
      <c r="L63" s="24"/>
      <c r="M63" s="240" t="b">
        <f t="shared" si="7"/>
        <v>0</v>
      </c>
      <c r="N63" s="22" t="str">
        <f>IF(L63="","",IF(L$7&lt;12,Tariefstructuur!$B$25*L63,IF(L$7&lt;18,Tariefstructuur!$C$25*L63,Tariefstructuur!$D$25*L63)))</f>
        <v/>
      </c>
      <c r="O63" s="24"/>
      <c r="P63" s="240" t="b">
        <f t="shared" si="8"/>
        <v>0</v>
      </c>
      <c r="Q63" s="22" t="str">
        <f>IF(O63="","",IF(O$7&lt;12,Tariefstructuur!$B$25*O63,IF(O$7&lt;18,Tariefstructuur!$C$25*O63,Tariefstructuur!$D$25*O63)))</f>
        <v/>
      </c>
      <c r="R63" s="24"/>
      <c r="S63" s="240" t="b">
        <f t="shared" si="9"/>
        <v>0</v>
      </c>
      <c r="T63" s="22" t="str">
        <f>IF(R63="","",IF(R$7&lt;12,Tariefstructuur!$B$25*R63,IF(R$7&lt;18,Tariefstructuur!$C$25*R63,Tariefstructuur!$D$25*R63)))</f>
        <v/>
      </c>
    </row>
    <row r="64" spans="1:20" s="8" customFormat="1" ht="11" x14ac:dyDescent="0.15">
      <c r="A64" s="1"/>
      <c r="B64" s="13" t="s">
        <v>168</v>
      </c>
      <c r="C64" s="396"/>
      <c r="D64" s="396"/>
      <c r="E64" s="396"/>
      <c r="F64" s="24"/>
      <c r="G64" s="240" t="b">
        <f t="shared" si="5"/>
        <v>0</v>
      </c>
      <c r="H64" s="22" t="str">
        <f>IF(F64="","",IF(F$7&lt;12,Tariefstructuur!$B$25*F64,IF(F$7&lt;18,Tariefstructuur!$C$25*F64,Tariefstructuur!$D$25*F64)))</f>
        <v/>
      </c>
      <c r="I64" s="24"/>
      <c r="J64" s="240" t="b">
        <f t="shared" si="6"/>
        <v>0</v>
      </c>
      <c r="K64" s="22" t="str">
        <f>IF(I64="","",IF(I$7&lt;12,Tariefstructuur!$B$25*I64,IF(I$7&lt;18,Tariefstructuur!$C$25*I64,Tariefstructuur!$D$25*I64)))</f>
        <v/>
      </c>
      <c r="L64" s="24"/>
      <c r="M64" s="240" t="b">
        <f t="shared" si="7"/>
        <v>0</v>
      </c>
      <c r="N64" s="22" t="str">
        <f>IF(L64="","",IF(L$7&lt;12,Tariefstructuur!$B$25*L64,IF(L$7&lt;18,Tariefstructuur!$C$25*L64,Tariefstructuur!$D$25*L64)))</f>
        <v/>
      </c>
      <c r="O64" s="24"/>
      <c r="P64" s="240" t="b">
        <f t="shared" si="8"/>
        <v>0</v>
      </c>
      <c r="Q64" s="22" t="str">
        <f>IF(O64="","",IF(O$7&lt;12,Tariefstructuur!$B$25*O64,IF(O$7&lt;18,Tariefstructuur!$C$25*O64,Tariefstructuur!$D$25*O64)))</f>
        <v/>
      </c>
      <c r="R64" s="24"/>
      <c r="S64" s="240" t="b">
        <f t="shared" si="9"/>
        <v>0</v>
      </c>
      <c r="T64" s="22" t="str">
        <f>IF(R64="","",IF(R$7&lt;12,Tariefstructuur!$B$25*R64,IF(R$7&lt;18,Tariefstructuur!$C$25*R64,Tariefstructuur!$D$25*R64)))</f>
        <v/>
      </c>
    </row>
    <row r="65" spans="1:20" s="8" customFormat="1" ht="11" x14ac:dyDescent="0.15">
      <c r="A65" s="1"/>
      <c r="B65" s="13" t="s">
        <v>169</v>
      </c>
      <c r="C65" s="396"/>
      <c r="D65" s="396"/>
      <c r="E65" s="396"/>
      <c r="F65" s="24"/>
      <c r="G65" s="240" t="b">
        <f t="shared" si="5"/>
        <v>0</v>
      </c>
      <c r="H65" s="22" t="str">
        <f>IF(F65="","",IF(F$7&lt;12,Tariefstructuur!$B$25*F65,IF(F$7&lt;18,Tariefstructuur!$C$25*F65,Tariefstructuur!$D$25*F65)))</f>
        <v/>
      </c>
      <c r="I65" s="24"/>
      <c r="J65" s="240" t="b">
        <f t="shared" si="6"/>
        <v>0</v>
      </c>
      <c r="K65" s="22" t="str">
        <f>IF(I65="","",IF(I$7&lt;12,Tariefstructuur!$B$25*I65,IF(I$7&lt;18,Tariefstructuur!$C$25*I65,Tariefstructuur!$D$25*I65)))</f>
        <v/>
      </c>
      <c r="L65" s="24"/>
      <c r="M65" s="240" t="b">
        <f t="shared" si="7"/>
        <v>0</v>
      </c>
      <c r="N65" s="22" t="str">
        <f>IF(L65="","",IF(L$7&lt;12,Tariefstructuur!$B$25*L65,IF(L$7&lt;18,Tariefstructuur!$C$25*L65,Tariefstructuur!$D$25*L65)))</f>
        <v/>
      </c>
      <c r="O65" s="24"/>
      <c r="P65" s="240" t="b">
        <f t="shared" si="8"/>
        <v>0</v>
      </c>
      <c r="Q65" s="22" t="str">
        <f>IF(O65="","",IF(O$7&lt;12,Tariefstructuur!$B$25*O65,IF(O$7&lt;18,Tariefstructuur!$C$25*O65,Tariefstructuur!$D$25*O65)))</f>
        <v/>
      </c>
      <c r="R65" s="24"/>
      <c r="S65" s="240" t="b">
        <f t="shared" si="9"/>
        <v>0</v>
      </c>
      <c r="T65" s="22" t="str">
        <f>IF(R65="","",IF(R$7&lt;12,Tariefstructuur!$B$25*R65,IF(R$7&lt;18,Tariefstructuur!$C$25*R65,Tariefstructuur!$D$25*R65)))</f>
        <v/>
      </c>
    </row>
    <row r="66" spans="1:20" s="8" customFormat="1" ht="11" x14ac:dyDescent="0.15">
      <c r="A66" s="1"/>
      <c r="B66" s="13" t="s">
        <v>141</v>
      </c>
      <c r="C66" s="396"/>
      <c r="D66" s="396"/>
      <c r="E66" s="396"/>
      <c r="F66" s="24"/>
      <c r="G66" s="240" t="b">
        <f t="shared" si="5"/>
        <v>0</v>
      </c>
      <c r="H66" s="22" t="str">
        <f>IF(F66="","",IF(F$7&lt;12,Tariefstructuur!$B$25*F66,IF(F$7&lt;18,Tariefstructuur!$C$25*F66,Tariefstructuur!$D$25*F66)))</f>
        <v/>
      </c>
      <c r="I66" s="24"/>
      <c r="J66" s="240" t="b">
        <f t="shared" si="6"/>
        <v>0</v>
      </c>
      <c r="K66" s="22" t="str">
        <f>IF(I66="","",IF(I$7&lt;12,Tariefstructuur!$B$25*I66,IF(I$7&lt;18,Tariefstructuur!$C$25*I66,Tariefstructuur!$D$25*I66)))</f>
        <v/>
      </c>
      <c r="L66" s="24"/>
      <c r="M66" s="240" t="b">
        <f t="shared" si="7"/>
        <v>0</v>
      </c>
      <c r="N66" s="22" t="str">
        <f>IF(L66="","",IF(L$7&lt;12,Tariefstructuur!$B$25*L66,IF(L$7&lt;18,Tariefstructuur!$C$25*L66,Tariefstructuur!$D$25*L66)))</f>
        <v/>
      </c>
      <c r="O66" s="24"/>
      <c r="P66" s="240" t="b">
        <f t="shared" si="8"/>
        <v>0</v>
      </c>
      <c r="Q66" s="22" t="str">
        <f>IF(O66="","",IF(O$7&lt;12,Tariefstructuur!$B$25*O66,IF(O$7&lt;18,Tariefstructuur!$C$25*O66,Tariefstructuur!$D$25*O66)))</f>
        <v/>
      </c>
      <c r="R66" s="24"/>
      <c r="S66" s="240" t="b">
        <f t="shared" si="9"/>
        <v>0</v>
      </c>
      <c r="T66" s="22" t="str">
        <f>IF(R66="","",IF(R$7&lt;12,Tariefstructuur!$B$25*R66,IF(R$7&lt;18,Tariefstructuur!$C$25*R66,Tariefstructuur!$D$25*R66)))</f>
        <v/>
      </c>
    </row>
    <row r="67" spans="1:20" s="8" customFormat="1" ht="11" x14ac:dyDescent="0.15">
      <c r="A67" s="1"/>
      <c r="B67" s="392" t="s">
        <v>52</v>
      </c>
      <c r="C67" s="392"/>
      <c r="D67" s="392"/>
      <c r="E67" s="392"/>
      <c r="F67" s="392"/>
      <c r="G67" s="392"/>
      <c r="H67" s="392"/>
      <c r="I67" s="392"/>
      <c r="J67" s="392"/>
      <c r="K67" s="392"/>
      <c r="L67" s="392"/>
      <c r="M67" s="392"/>
      <c r="N67" s="392"/>
      <c r="O67" s="392"/>
      <c r="P67" s="392"/>
      <c r="Q67" s="392"/>
      <c r="R67" s="392"/>
      <c r="S67" s="392"/>
      <c r="T67" s="392"/>
    </row>
    <row r="68" spans="1:20" s="8" customFormat="1" ht="13.5" customHeight="1" x14ac:dyDescent="0.15">
      <c r="A68" s="1"/>
      <c r="B68" s="393" t="s">
        <v>53</v>
      </c>
      <c r="C68" s="393"/>
      <c r="D68" s="393"/>
      <c r="E68" s="393"/>
      <c r="F68" s="21"/>
      <c r="G68" s="23"/>
      <c r="H68" s="22" t="str">
        <f>IF(F68="x",-SUM(H40:H66)/2,"")</f>
        <v/>
      </c>
      <c r="I68" s="21"/>
      <c r="J68" s="23"/>
      <c r="K68" s="22" t="str">
        <f>IF(I68="x",-SUM(K40:K66)/2,"")</f>
        <v/>
      </c>
      <c r="L68" s="21"/>
      <c r="M68" s="23"/>
      <c r="N68" s="22" t="str">
        <f>IF(L68="x",-SUM(N40:N66)/2,"")</f>
        <v/>
      </c>
      <c r="O68" s="21"/>
      <c r="P68" s="23"/>
      <c r="Q68" s="22" t="str">
        <f>IF(O68="x",-SUM(Q40:Q66)/2,"")</f>
        <v/>
      </c>
      <c r="R68" s="21"/>
      <c r="S68" s="23"/>
      <c r="T68" s="22" t="str">
        <f>IF(R68="x",-SUM(T40:T66)/2,"")</f>
        <v/>
      </c>
    </row>
    <row r="69" spans="1:20" s="8" customFormat="1" ht="13.5" customHeight="1" x14ac:dyDescent="0.15">
      <c r="A69" s="1"/>
      <c r="B69" s="28" t="s">
        <v>675</v>
      </c>
      <c r="C69" s="28"/>
      <c r="D69" s="28"/>
      <c r="E69" s="28"/>
      <c r="F69" s="21"/>
      <c r="G69" s="23"/>
      <c r="H69" s="261">
        <f>IF(H70="",0,2)</f>
        <v>0</v>
      </c>
      <c r="I69" s="259"/>
      <c r="J69" s="23"/>
      <c r="K69" s="261">
        <f>IF(K70="",0,2)</f>
        <v>0</v>
      </c>
      <c r="L69" s="21"/>
      <c r="M69" s="23"/>
      <c r="N69" s="261">
        <f>IF(N70="",0,2)</f>
        <v>0</v>
      </c>
      <c r="O69" s="21"/>
      <c r="P69" s="23"/>
      <c r="Q69" s="261">
        <f>IF(Q70="",0,2)</f>
        <v>0</v>
      </c>
      <c r="R69" s="21"/>
      <c r="S69" s="23"/>
      <c r="T69" s="261">
        <f>IF(T70="",0,2)</f>
        <v>0</v>
      </c>
    </row>
    <row r="70" spans="1:20" s="8" customFormat="1" ht="13.5" customHeight="1" x14ac:dyDescent="0.15">
      <c r="A70" s="1"/>
      <c r="B70" s="365" t="s">
        <v>54</v>
      </c>
      <c r="C70" s="365"/>
      <c r="D70" s="365"/>
      <c r="E70" s="365"/>
      <c r="F70" s="365"/>
      <c r="G70" s="38"/>
      <c r="H70" s="22" t="str">
        <f>IF(SUM(H40:H66)=0,"",IF(AND(SUM(H40:H66)&gt;0,H68=""),SUM(H40:H66),SUM(H40:H66)+H68))</f>
        <v/>
      </c>
      <c r="K70" s="22" t="str">
        <f>IF(SUM(K40:K66)=0,"",IF(AND(SUM(K40:K66)&gt;0,K68=""),SUM(K40:K66),SUM(K40:K66)+K68))</f>
        <v/>
      </c>
      <c r="N70" s="22" t="str">
        <f>IF(SUM(N40:N66)=0,"",IF(AND(SUM(N40:N66)&gt;0,N68=""),SUM(N40:N66),SUM(N40:N66)+N68))</f>
        <v/>
      </c>
      <c r="Q70" s="22" t="str">
        <f>IF(SUM(Q40:Q66)=0,"",IF(AND(SUM(Q40:Q66)&gt;0,Q68=""),SUM(Q40:Q66),SUM(Q40:Q66)+Q68))</f>
        <v/>
      </c>
      <c r="T70" s="22" t="str">
        <f>IF(SUM(T40:T66)=0,"",IF(AND(SUM(T40:T66)&gt;0,T68=""),SUM(T40:T66),SUM(T40:T66)+T68))</f>
        <v/>
      </c>
    </row>
    <row r="71" spans="1:20" s="8" customFormat="1" ht="13.5" hidden="1" customHeight="1" x14ac:dyDescent="0.15">
      <c r="A71" s="1" t="s">
        <v>186</v>
      </c>
      <c r="B71" s="325" t="s">
        <v>354</v>
      </c>
      <c r="C71" s="325"/>
      <c r="D71" s="325"/>
      <c r="E71" s="325"/>
      <c r="F71" s="325"/>
      <c r="G71" s="325"/>
      <c r="H71" s="325"/>
      <c r="I71" s="325"/>
      <c r="J71" s="325"/>
      <c r="K71" s="325"/>
      <c r="L71" s="325"/>
      <c r="M71" s="325"/>
      <c r="N71" s="325"/>
      <c r="O71" s="325"/>
      <c r="P71" s="325"/>
      <c r="Q71" s="325"/>
      <c r="R71" s="325"/>
      <c r="S71" s="325"/>
      <c r="T71" s="325"/>
    </row>
    <row r="72" spans="1:20" s="8" customFormat="1" ht="13.5" hidden="1" customHeight="1" x14ac:dyDescent="0.15">
      <c r="A72" s="1"/>
      <c r="B72" s="395" t="s">
        <v>355</v>
      </c>
      <c r="C72" s="395"/>
      <c r="D72" s="395"/>
      <c r="E72" s="395"/>
      <c r="F72" s="395"/>
      <c r="G72" s="395"/>
      <c r="H72" s="395"/>
      <c r="I72" s="395"/>
      <c r="J72" s="395"/>
      <c r="K72" s="395"/>
      <c r="L72" s="395"/>
      <c r="M72" s="395"/>
      <c r="N72" s="395"/>
      <c r="O72" s="395"/>
      <c r="P72" s="395"/>
      <c r="Q72" s="395"/>
      <c r="R72" s="395"/>
      <c r="S72" s="395"/>
      <c r="T72" s="395"/>
    </row>
    <row r="73" spans="1:20" s="8" customFormat="1" ht="24" hidden="1" customHeight="1" x14ac:dyDescent="0.15">
      <c r="A73" s="1"/>
      <c r="B73" s="28" t="s">
        <v>326</v>
      </c>
      <c r="C73" s="28" t="s">
        <v>327</v>
      </c>
      <c r="D73" s="28" t="s">
        <v>328</v>
      </c>
      <c r="E73" s="28" t="s">
        <v>329</v>
      </c>
      <c r="F73" s="146" t="s">
        <v>353</v>
      </c>
      <c r="G73" s="146"/>
      <c r="H73" s="138" t="s">
        <v>46</v>
      </c>
      <c r="I73" s="145" t="s">
        <v>353</v>
      </c>
      <c r="J73" s="145"/>
      <c r="K73" s="138" t="s">
        <v>46</v>
      </c>
      <c r="L73" s="145" t="s">
        <v>353</v>
      </c>
      <c r="M73" s="145"/>
      <c r="N73" s="138" t="s">
        <v>46</v>
      </c>
      <c r="O73" s="145" t="s">
        <v>353</v>
      </c>
      <c r="P73" s="145"/>
      <c r="Q73" s="138" t="s">
        <v>46</v>
      </c>
      <c r="R73" s="145" t="s">
        <v>353</v>
      </c>
      <c r="S73" s="145"/>
      <c r="T73" s="138" t="s">
        <v>46</v>
      </c>
    </row>
    <row r="74" spans="1:20" s="8" customFormat="1" ht="11" hidden="1" customHeight="1" x14ac:dyDescent="0.15">
      <c r="A74" s="1"/>
      <c r="B74" s="144" t="s">
        <v>350</v>
      </c>
      <c r="C74" s="26" t="s">
        <v>335</v>
      </c>
      <c r="D74" s="173" t="s">
        <v>335</v>
      </c>
      <c r="E74" s="28">
        <v>30</v>
      </c>
      <c r="F74" s="172"/>
      <c r="G74" s="172"/>
      <c r="H74" s="147" t="str">
        <f>IF(F74="","",IF(F$7&lt;18,Tariefstructuur!$C$32*F74,Tariefstructuur!$D$32*F74))</f>
        <v/>
      </c>
      <c r="I74" s="172"/>
      <c r="J74" s="172"/>
      <c r="K74" s="147" t="str">
        <f>IF(I74="","",IF(I$7&lt;18,Tariefstructuur!$C$32*I74,Tariefstructuur!$D$32*I74))</f>
        <v/>
      </c>
      <c r="L74" s="172"/>
      <c r="M74" s="172"/>
      <c r="N74" s="147" t="str">
        <f>IF(L74="","",IF(L$7&lt;18,Tariefstructuur!$C$32*L74,Tariefstructuur!$D$32*L74))</f>
        <v/>
      </c>
      <c r="O74" s="172"/>
      <c r="P74" s="172"/>
      <c r="Q74" s="147" t="str">
        <f>IF(O74="","",IF(O$7&lt;18,Tariefstructuur!$C$32*O74,Tariefstructuur!$D$32*O74))</f>
        <v/>
      </c>
      <c r="R74" s="172"/>
      <c r="S74" s="172"/>
      <c r="T74" s="147" t="str">
        <f>IF(R74="","",IF(R$7&lt;18,Tariefstructuur!$C$32*R74,Tariefstructuur!$D$32*R74))</f>
        <v/>
      </c>
    </row>
    <row r="75" spans="1:20" s="8" customFormat="1" ht="11" hidden="1" customHeight="1" x14ac:dyDescent="0.15">
      <c r="A75" s="1"/>
      <c r="B75" s="144" t="s">
        <v>352</v>
      </c>
      <c r="C75" s="26" t="s">
        <v>335</v>
      </c>
      <c r="D75" s="173" t="s">
        <v>335</v>
      </c>
      <c r="E75" s="28">
        <v>30</v>
      </c>
      <c r="F75" s="172"/>
      <c r="G75" s="172"/>
      <c r="H75" s="147" t="str">
        <f>IF(F75="","",IF(F$7&lt;18,Tariefstructuur!$C$32*F75,Tariefstructuur!$D$32*F75))</f>
        <v/>
      </c>
      <c r="I75" s="172"/>
      <c r="J75" s="172"/>
      <c r="K75" s="147" t="str">
        <f>IF(I75="","",IF(I$7&lt;18,Tariefstructuur!$C$32*I75,Tariefstructuur!$D$32*I75))</f>
        <v/>
      </c>
      <c r="L75" s="172"/>
      <c r="M75" s="172"/>
      <c r="N75" s="147" t="str">
        <f>IF(L75="","",IF(L$7&lt;18,Tariefstructuur!$C$32*L75,Tariefstructuur!$D$32*L75))</f>
        <v/>
      </c>
      <c r="O75" s="172"/>
      <c r="P75" s="172"/>
      <c r="Q75" s="147" t="str">
        <f>IF(O75="","",IF(O$7&lt;18,Tariefstructuur!$C$32*O75,Tariefstructuur!$D$32*O75))</f>
        <v/>
      </c>
      <c r="R75" s="172"/>
      <c r="S75" s="172"/>
      <c r="T75" s="147" t="str">
        <f>IF(R75="","",IF(R$7&lt;18,Tariefstructuur!$C$32*R75,Tariefstructuur!$D$32*R75))</f>
        <v/>
      </c>
    </row>
    <row r="76" spans="1:20" s="8" customFormat="1" ht="11" hidden="1" customHeight="1" x14ac:dyDescent="0.15">
      <c r="A76" s="1"/>
      <c r="B76" s="144" t="s">
        <v>348</v>
      </c>
      <c r="C76" s="26" t="s">
        <v>335</v>
      </c>
      <c r="D76" s="173" t="s">
        <v>335</v>
      </c>
      <c r="E76" s="28">
        <v>30</v>
      </c>
      <c r="F76" s="172"/>
      <c r="G76" s="172"/>
      <c r="H76" s="147" t="str">
        <f>IF(F76="","",IF(F$7&lt;18,Tariefstructuur!$C$32*F76,Tariefstructuur!$D$32*F76))</f>
        <v/>
      </c>
      <c r="I76" s="172"/>
      <c r="J76" s="172"/>
      <c r="K76" s="147" t="str">
        <f>IF(I76="","",IF(I$7&lt;18,Tariefstructuur!$C$32*I76,Tariefstructuur!$D$32*I76))</f>
        <v/>
      </c>
      <c r="L76" s="172"/>
      <c r="M76" s="172"/>
      <c r="N76" s="147" t="str">
        <f>IF(L76="","",IF(L$7&lt;18,Tariefstructuur!$C$32*L76,Tariefstructuur!$D$32*L76))</f>
        <v/>
      </c>
      <c r="O76" s="172"/>
      <c r="P76" s="172"/>
      <c r="Q76" s="147" t="str">
        <f>IF(O76="","",IF(O$7&lt;18,Tariefstructuur!$C$32*O76,Tariefstructuur!$D$32*O76))</f>
        <v/>
      </c>
      <c r="R76" s="172"/>
      <c r="S76" s="172"/>
      <c r="T76" s="147" t="str">
        <f>IF(R76="","",IF(R$7&lt;18,Tariefstructuur!$C$32*R76,Tariefstructuur!$D$32*R76))</f>
        <v/>
      </c>
    </row>
    <row r="77" spans="1:20" s="8" customFormat="1" ht="11" hidden="1" customHeight="1" x14ac:dyDescent="0.15">
      <c r="A77" s="1"/>
      <c r="B77" s="36" t="s">
        <v>323</v>
      </c>
      <c r="C77" s="26" t="s">
        <v>325</v>
      </c>
      <c r="D77" s="36" t="s">
        <v>324</v>
      </c>
      <c r="E77" s="28">
        <v>30</v>
      </c>
      <c r="F77" s="172"/>
      <c r="G77" s="172"/>
      <c r="H77" s="147" t="str">
        <f>IF(F77="","",IF(F$7&lt;18,Tariefstructuur!$C$32*F77,Tariefstructuur!$D$32*F77))</f>
        <v/>
      </c>
      <c r="I77" s="172"/>
      <c r="J77" s="172"/>
      <c r="K77" s="147" t="str">
        <f>IF(I77="","",IF(I$7&lt;18,Tariefstructuur!$C$32*I77,Tariefstructuur!$D$32*I77))</f>
        <v/>
      </c>
      <c r="L77" s="172"/>
      <c r="M77" s="172"/>
      <c r="N77" s="147" t="str">
        <f>IF(L77="","",IF(L$7&lt;18,Tariefstructuur!$C$32*L77,Tariefstructuur!$D$32*L77))</f>
        <v/>
      </c>
      <c r="O77" s="172"/>
      <c r="P77" s="172"/>
      <c r="Q77" s="147" t="str">
        <f>IF(O77="","",IF(O$7&lt;18,Tariefstructuur!$C$32*O77,Tariefstructuur!$D$32*O77))</f>
        <v/>
      </c>
      <c r="R77" s="172"/>
      <c r="S77" s="172"/>
      <c r="T77" s="147" t="str">
        <f>IF(R77="","",IF(R$7&lt;18,Tariefstructuur!$C$32*R77,Tariefstructuur!$D$32*R77))</f>
        <v/>
      </c>
    </row>
    <row r="78" spans="1:20" s="8" customFormat="1" ht="11" hidden="1" customHeight="1" x14ac:dyDescent="0.15">
      <c r="A78" s="1"/>
      <c r="B78" s="36" t="s">
        <v>344</v>
      </c>
      <c r="C78" s="26" t="s">
        <v>335</v>
      </c>
      <c r="D78" s="36" t="s">
        <v>356</v>
      </c>
      <c r="E78" s="28">
        <v>30</v>
      </c>
      <c r="F78" s="172"/>
      <c r="G78" s="172"/>
      <c r="H78" s="147" t="str">
        <f>IF(F78="","",IF(F$7&lt;18,Tariefstructuur!$C$32*F78,Tariefstructuur!$D$32*F78))</f>
        <v/>
      </c>
      <c r="I78" s="172"/>
      <c r="J78" s="172"/>
      <c r="K78" s="147" t="str">
        <f>IF(I78="","",IF(I$7&lt;18,Tariefstructuur!$C$32*I78,Tariefstructuur!$D$32*I78))</f>
        <v/>
      </c>
      <c r="L78" s="172"/>
      <c r="M78" s="172"/>
      <c r="N78" s="147" t="str">
        <f>IF(L78="","",IF(L$7&lt;18,Tariefstructuur!$C$32*L78,Tariefstructuur!$D$32*L78))</f>
        <v/>
      </c>
      <c r="O78" s="172"/>
      <c r="P78" s="172"/>
      <c r="Q78" s="147" t="str">
        <f>IF(O78="","",IF(O$7&lt;18,Tariefstructuur!$C$32*O78,Tariefstructuur!$D$32*O78))</f>
        <v/>
      </c>
      <c r="R78" s="172"/>
      <c r="S78" s="172"/>
      <c r="T78" s="147" t="str">
        <f>IF(R78="","",IF(R$7&lt;18,Tariefstructuur!$C$32*R78,Tariefstructuur!$D$32*R78))</f>
        <v/>
      </c>
    </row>
    <row r="79" spans="1:20" s="8" customFormat="1" ht="11" hidden="1" customHeight="1" x14ac:dyDescent="0.15">
      <c r="A79" s="1"/>
      <c r="B79" s="36" t="s">
        <v>351</v>
      </c>
      <c r="C79" s="26" t="s">
        <v>335</v>
      </c>
      <c r="D79" s="173" t="s">
        <v>335</v>
      </c>
      <c r="E79" s="28">
        <v>30</v>
      </c>
      <c r="F79" s="172"/>
      <c r="G79" s="172"/>
      <c r="H79" s="147" t="str">
        <f>IF(F79="","",IF(F$7&lt;18,Tariefstructuur!$C$32*F79,Tariefstructuur!$D$32*F79))</f>
        <v/>
      </c>
      <c r="I79" s="172"/>
      <c r="J79" s="172"/>
      <c r="K79" s="147" t="str">
        <f>IF(I79="","",IF(I$7&lt;18,Tariefstructuur!$C$32*I79,Tariefstructuur!$D$32*I79))</f>
        <v/>
      </c>
      <c r="L79" s="172"/>
      <c r="M79" s="172"/>
      <c r="N79" s="147" t="str">
        <f>IF(L79="","",IF(L$7&lt;18,Tariefstructuur!$C$32*L79,Tariefstructuur!$D$32*L79))</f>
        <v/>
      </c>
      <c r="O79" s="172"/>
      <c r="P79" s="172"/>
      <c r="Q79" s="147" t="str">
        <f>IF(O79="","",IF(O$7&lt;18,Tariefstructuur!$C$32*O79,Tariefstructuur!$D$32*O79))</f>
        <v/>
      </c>
      <c r="R79" s="172"/>
      <c r="S79" s="172"/>
      <c r="T79" s="147" t="str">
        <f>IF(R79="","",IF(R$7&lt;18,Tariefstructuur!$C$32*R79,Tariefstructuur!$D$32*R79))</f>
        <v/>
      </c>
    </row>
    <row r="80" spans="1:20" s="8" customFormat="1" ht="11" hidden="1" customHeight="1" x14ac:dyDescent="0.15">
      <c r="A80" s="1"/>
      <c r="B80" s="36" t="s">
        <v>349</v>
      </c>
      <c r="C80" s="26" t="s">
        <v>335</v>
      </c>
      <c r="D80" s="173" t="s">
        <v>335</v>
      </c>
      <c r="E80" s="28">
        <v>30</v>
      </c>
      <c r="F80" s="172"/>
      <c r="G80" s="172"/>
      <c r="H80" s="147" t="str">
        <f>IF(F80="","",IF(F$7&lt;18,Tariefstructuur!$C$32*F80,Tariefstructuur!$D$32*F80))</f>
        <v/>
      </c>
      <c r="I80" s="172"/>
      <c r="J80" s="172"/>
      <c r="K80" s="147" t="str">
        <f>IF(I80="","",IF(I$7&lt;18,Tariefstructuur!$C$32*I80,Tariefstructuur!$D$32*I80))</f>
        <v/>
      </c>
      <c r="L80" s="172"/>
      <c r="M80" s="172"/>
      <c r="N80" s="147" t="str">
        <f>IF(L80="","",IF(L$7&lt;18,Tariefstructuur!$C$32*L80,Tariefstructuur!$D$32*L80))</f>
        <v/>
      </c>
      <c r="O80" s="172"/>
      <c r="P80" s="172"/>
      <c r="Q80" s="147" t="str">
        <f>IF(O80="","",IF(O$7&lt;18,Tariefstructuur!$C$32*O80,Tariefstructuur!$D$32*O80))</f>
        <v/>
      </c>
      <c r="R80" s="172"/>
      <c r="S80" s="172"/>
      <c r="T80" s="147" t="str">
        <f>IF(R80="","",IF(R$7&lt;18,Tariefstructuur!$C$32*R80,Tariefstructuur!$D$32*R80))</f>
        <v/>
      </c>
    </row>
    <row r="81" spans="1:20" s="8" customFormat="1" ht="11" hidden="1" customHeight="1" x14ac:dyDescent="0.15">
      <c r="A81" s="1"/>
      <c r="B81" s="36" t="s">
        <v>449</v>
      </c>
      <c r="C81" s="26" t="s">
        <v>446</v>
      </c>
      <c r="D81" s="36" t="s">
        <v>447</v>
      </c>
      <c r="E81" s="28">
        <v>30</v>
      </c>
      <c r="F81" s="172"/>
      <c r="G81" s="172"/>
      <c r="H81" s="147" t="str">
        <f>IF(F81="","",IF(F$7&lt;18,Tariefstructuur!$C$32*F81,Tariefstructuur!$D$32*F81))</f>
        <v/>
      </c>
      <c r="I81" s="172"/>
      <c r="J81" s="172"/>
      <c r="K81" s="147" t="str">
        <f>IF(I81="","",IF(I$7&lt;18,Tariefstructuur!$C$32*I81,Tariefstructuur!$D$32*I81))</f>
        <v/>
      </c>
      <c r="L81" s="172"/>
      <c r="M81" s="172"/>
      <c r="N81" s="147" t="str">
        <f>IF(L81="","",IF(L$7&lt;18,Tariefstructuur!$C$32*L81,Tariefstructuur!$D$32*L81))</f>
        <v/>
      </c>
      <c r="O81" s="172"/>
      <c r="P81" s="172"/>
      <c r="Q81" s="147" t="str">
        <f>IF(O81="","",IF(O$7&lt;18,Tariefstructuur!$C$32*O81,Tariefstructuur!$D$32*O81))</f>
        <v/>
      </c>
      <c r="R81" s="172"/>
      <c r="S81" s="172"/>
      <c r="T81" s="147" t="str">
        <f>IF(R81="","",IF(R$7&lt;18,Tariefstructuur!$C$32*R81,Tariefstructuur!$D$32*R81))</f>
        <v/>
      </c>
    </row>
    <row r="82" spans="1:20" s="8" customFormat="1" ht="11" hidden="1" customHeight="1" x14ac:dyDescent="0.15">
      <c r="A82" s="1"/>
      <c r="B82" s="36" t="s">
        <v>347</v>
      </c>
      <c r="C82" s="26" t="s">
        <v>325</v>
      </c>
      <c r="D82" s="36" t="s">
        <v>324</v>
      </c>
      <c r="E82" s="28">
        <v>30</v>
      </c>
      <c r="F82" s="172"/>
      <c r="G82" s="172"/>
      <c r="H82" s="147" t="str">
        <f>IF(F82="","",IF(F$7&lt;18,Tariefstructuur!$C$32*F82,Tariefstructuur!$D$32*F82))</f>
        <v/>
      </c>
      <c r="I82" s="172"/>
      <c r="J82" s="172"/>
      <c r="K82" s="147" t="str">
        <f>IF(I82="","",IF(I$7&lt;18,Tariefstructuur!$C$32*I82,Tariefstructuur!$D$32*I82))</f>
        <v/>
      </c>
      <c r="L82" s="172"/>
      <c r="M82" s="172"/>
      <c r="N82" s="147" t="str">
        <f>IF(L82="","",IF(L$7&lt;18,Tariefstructuur!$C$32*L82,Tariefstructuur!$D$32*L82))</f>
        <v/>
      </c>
      <c r="O82" s="172"/>
      <c r="P82" s="172"/>
      <c r="Q82" s="147" t="str">
        <f>IF(O82="","",IF(O$7&lt;18,Tariefstructuur!$C$32*O82,Tariefstructuur!$D$32*O82))</f>
        <v/>
      </c>
      <c r="R82" s="172"/>
      <c r="S82" s="172"/>
      <c r="T82" s="147" t="str">
        <f>IF(R82="","",IF(R$7&lt;18,Tariefstructuur!$C$32*R82,Tariefstructuur!$D$32*R82))</f>
        <v/>
      </c>
    </row>
    <row r="83" spans="1:20" s="8" customFormat="1" ht="13.5" hidden="1" customHeight="1" x14ac:dyDescent="0.15">
      <c r="A83" s="1"/>
      <c r="B83" s="365" t="s">
        <v>336</v>
      </c>
      <c r="C83" s="365"/>
      <c r="D83" s="365"/>
      <c r="E83" s="365"/>
      <c r="F83" s="365"/>
      <c r="G83" s="38"/>
      <c r="H83" s="22" t="str">
        <f>IF(SUM(H77:H78)&gt;0,SUM(H74:H82),"")</f>
        <v/>
      </c>
      <c r="K83" s="22" t="str">
        <f>IF(SUM(K77:K78)&gt;0,SUM(K74:K82),"")</f>
        <v/>
      </c>
      <c r="N83" s="22" t="str">
        <f>IF(SUM(N77:N78)&gt;0,SUM(N74:N82),"")</f>
        <v/>
      </c>
      <c r="Q83" s="22" t="str">
        <f>IF(SUM(Q77:Q78)&gt;0,SUM(Q74:Q82),"")</f>
        <v/>
      </c>
      <c r="T83" s="22" t="str">
        <f>IF(SUM(T77:T78)&gt;0,SUM(T74:T82),"")</f>
        <v/>
      </c>
    </row>
    <row r="84" spans="1:20" s="8" customFormat="1" ht="3" customHeight="1" x14ac:dyDescent="0.15">
      <c r="A84" s="1"/>
      <c r="E84" s="13"/>
      <c r="H84" s="11"/>
      <c r="K84" s="11"/>
      <c r="N84" s="11"/>
      <c r="Q84" s="11"/>
      <c r="T84" s="11"/>
    </row>
    <row r="85" spans="1:20" s="8" customFormat="1" ht="11" hidden="1" x14ac:dyDescent="0.15">
      <c r="A85" s="1" t="s">
        <v>186</v>
      </c>
      <c r="B85" s="354" t="s">
        <v>55</v>
      </c>
      <c r="C85" s="354"/>
      <c r="D85" s="354"/>
      <c r="E85" s="354"/>
      <c r="F85" s="354"/>
      <c r="G85" s="354"/>
      <c r="H85" s="354"/>
      <c r="I85" s="354"/>
      <c r="J85" s="354"/>
      <c r="K85" s="354"/>
      <c r="L85" s="354"/>
      <c r="M85" s="354"/>
      <c r="N85" s="354"/>
      <c r="O85" s="354"/>
      <c r="P85" s="354"/>
      <c r="Q85" s="354"/>
      <c r="R85" s="354"/>
      <c r="S85" s="354"/>
      <c r="T85" s="354"/>
    </row>
    <row r="86" spans="1:20" s="8" customFormat="1" ht="11" hidden="1" x14ac:dyDescent="0.15">
      <c r="A86" s="1"/>
      <c r="B86" s="394" t="s">
        <v>41</v>
      </c>
      <c r="C86" s="394"/>
      <c r="D86" s="394"/>
      <c r="E86" s="394"/>
      <c r="F86" s="394"/>
      <c r="G86" s="394"/>
      <c r="H86" s="394"/>
      <c r="I86" s="394"/>
      <c r="J86" s="394"/>
      <c r="K86" s="394"/>
      <c r="L86" s="394"/>
      <c r="M86" s="394"/>
      <c r="N86" s="394"/>
      <c r="O86" s="394"/>
      <c r="P86" s="394"/>
      <c r="Q86" s="394"/>
      <c r="R86" s="394"/>
      <c r="S86" s="394"/>
      <c r="T86" s="394"/>
    </row>
    <row r="87" spans="1:20" s="8" customFormat="1" ht="13.5" hidden="1" customHeight="1" x14ac:dyDescent="0.15">
      <c r="A87" s="1"/>
      <c r="B87" s="8" t="s">
        <v>42</v>
      </c>
      <c r="C87" s="365" t="s">
        <v>43</v>
      </c>
      <c r="D87" s="365"/>
      <c r="E87" s="8" t="s">
        <v>44</v>
      </c>
      <c r="F87" s="8" t="s">
        <v>45</v>
      </c>
      <c r="G87" s="8" t="s">
        <v>606</v>
      </c>
      <c r="H87" s="10" t="s">
        <v>46</v>
      </c>
      <c r="I87" s="38" t="s">
        <v>45</v>
      </c>
      <c r="J87" s="38" t="s">
        <v>606</v>
      </c>
      <c r="K87" s="10" t="s">
        <v>46</v>
      </c>
      <c r="L87" s="38" t="s">
        <v>45</v>
      </c>
      <c r="M87" s="38" t="s">
        <v>606</v>
      </c>
      <c r="N87" s="10" t="s">
        <v>46</v>
      </c>
      <c r="O87" s="38" t="s">
        <v>45</v>
      </c>
      <c r="P87" s="38" t="s">
        <v>606</v>
      </c>
      <c r="Q87" s="10" t="s">
        <v>46</v>
      </c>
      <c r="R87" s="38" t="s">
        <v>45</v>
      </c>
      <c r="S87" s="38" t="s">
        <v>606</v>
      </c>
      <c r="T87" s="10" t="s">
        <v>46</v>
      </c>
    </row>
    <row r="88" spans="1:20" s="8" customFormat="1" ht="11" hidden="1" x14ac:dyDescent="0.15">
      <c r="A88" s="1"/>
      <c r="B88" s="13" t="s">
        <v>56</v>
      </c>
      <c r="C88" s="8" t="s">
        <v>57</v>
      </c>
      <c r="E88" s="8">
        <v>60</v>
      </c>
      <c r="F88" s="21"/>
      <c r="G88" s="240" t="b">
        <f>IF(F88="X",IF(F$8="","",IF(F$8&lt;2020,"Covid","")))</f>
        <v>0</v>
      </c>
      <c r="H88" s="22" t="str">
        <f>IF(F88="X",IF(F$7&lt;12,Tariefstructuur!$B$12,IF(F$7&lt;18,Tariefstructuur!$C$12,Tariefstructuur!$D$12)),"")</f>
        <v/>
      </c>
      <c r="I88" s="21"/>
      <c r="J88" s="240" t="b">
        <f>IF(I88="X",IF(I$8="","",IF(I$8&lt;2020,"Covid","")))</f>
        <v>0</v>
      </c>
      <c r="K88" s="22" t="str">
        <f>IF(I88="X",IF(I$7&lt;12,Tariefstructuur!$B$12,IF(I$7&lt;18,Tariefstructuur!$C$12,Tariefstructuur!$D$12)),"")</f>
        <v/>
      </c>
      <c r="L88" s="21"/>
      <c r="M88" s="240" t="b">
        <f>IF(L88="X",IF(L$8="","",IF(L$8&lt;2020,"Covid","")))</f>
        <v>0</v>
      </c>
      <c r="N88" s="22" t="str">
        <f>IF(L88="X",IF(L$7&lt;12,Tariefstructuur!$B$12,IF(L$7&lt;18,Tariefstructuur!$C$12,Tariefstructuur!$D$12)),"")</f>
        <v/>
      </c>
      <c r="O88" s="21"/>
      <c r="P88" s="240" t="b">
        <f>IF(O88="X",IF(O$8="","",IF(O$8&lt;2020,"Covid","")))</f>
        <v>0</v>
      </c>
      <c r="Q88" s="22" t="str">
        <f>IF(O88="X",IF(O$7&lt;12,Tariefstructuur!$B$12,IF(O$7&lt;18,Tariefstructuur!$C$12,Tariefstructuur!$D$12)),"")</f>
        <v/>
      </c>
      <c r="R88" s="21"/>
      <c r="S88" s="240" t="b">
        <f>IF(R88="X",IF(R$8="","",IF(R$8&lt;2020,"Covid","")))</f>
        <v>0</v>
      </c>
      <c r="T88" s="22" t="str">
        <f>IF(R88="X",IF(R$7&lt;12,Tariefstructuur!$B$12,IF(R$7&lt;18,Tariefstructuur!$C$12,Tariefstructuur!$D$12)),"")</f>
        <v/>
      </c>
    </row>
    <row r="89" spans="1:20" s="8" customFormat="1" ht="11" hidden="1" x14ac:dyDescent="0.15">
      <c r="A89" s="1"/>
      <c r="B89" s="13" t="s">
        <v>58</v>
      </c>
      <c r="C89" s="8" t="s">
        <v>59</v>
      </c>
      <c r="E89" s="8">
        <v>60</v>
      </c>
      <c r="F89" s="21"/>
      <c r="G89" s="240" t="b">
        <f t="shared" ref="G89:G95" si="10">IF(F89="X",IF(F$8="","",IF(F$8&lt;2020,"Covid","")))</f>
        <v>0</v>
      </c>
      <c r="H89" s="22" t="str">
        <f>IF(F89="X",IF(F$7&lt;12,Tariefstructuur!$B$12,IF(F$7&lt;18,Tariefstructuur!$C$12,Tariefstructuur!$D$12)),"")</f>
        <v/>
      </c>
      <c r="I89" s="21"/>
      <c r="J89" s="240" t="b">
        <f t="shared" ref="J89:J95" si="11">IF(I89="X",IF(I$8="","",IF(I$8&lt;2020,"Covid","")))</f>
        <v>0</v>
      </c>
      <c r="K89" s="22" t="str">
        <f>IF(I89="X",IF(I$7&lt;12,Tariefstructuur!$B$12,IF(I$7&lt;18,Tariefstructuur!$C$12,Tariefstructuur!$D$12)),"")</f>
        <v/>
      </c>
      <c r="L89" s="21"/>
      <c r="M89" s="240" t="b">
        <f t="shared" ref="M89:M95" si="12">IF(L89="X",IF(L$8="","",IF(L$8&lt;2020,"Covid","")))</f>
        <v>0</v>
      </c>
      <c r="N89" s="22" t="str">
        <f>IF(L89="X",IF(L$7&lt;12,Tariefstructuur!$B$12,IF(L$7&lt;18,Tariefstructuur!$C$12,Tariefstructuur!$D$12)),"")</f>
        <v/>
      </c>
      <c r="O89" s="21"/>
      <c r="P89" s="240" t="b">
        <f t="shared" ref="P89:P95" si="13">IF(O89="X",IF(O$8="","",IF(O$8&lt;2020,"Covid","")))</f>
        <v>0</v>
      </c>
      <c r="Q89" s="22" t="str">
        <f>IF(O89="X",IF(O$7&lt;12,Tariefstructuur!$B$12,IF(O$7&lt;18,Tariefstructuur!$C$12,Tariefstructuur!$D$12)),"")</f>
        <v/>
      </c>
      <c r="R89" s="21"/>
      <c r="S89" s="240" t="b">
        <f t="shared" ref="S89:S95" si="14">IF(R89="X",IF(R$8="","",IF(R$8&lt;2020,"Covid","")))</f>
        <v>0</v>
      </c>
      <c r="T89" s="22" t="str">
        <f>IF(R89="X",IF(R$7&lt;12,Tariefstructuur!$B$12,IF(R$7&lt;18,Tariefstructuur!$C$12,Tariefstructuur!$D$12)),"")</f>
        <v/>
      </c>
    </row>
    <row r="90" spans="1:20" s="8" customFormat="1" ht="11" hidden="1" x14ac:dyDescent="0.15">
      <c r="A90" s="1"/>
      <c r="B90" s="13" t="s">
        <v>60</v>
      </c>
      <c r="C90" s="8" t="s">
        <v>61</v>
      </c>
      <c r="E90" s="8">
        <v>60</v>
      </c>
      <c r="F90" s="21"/>
      <c r="G90" s="240" t="b">
        <f t="shared" si="10"/>
        <v>0</v>
      </c>
      <c r="H90" s="22" t="str">
        <f>IF(F90="X",IF(F$7&lt;12,Tariefstructuur!$B$12,IF(F$7&lt;18,Tariefstructuur!$C$12,Tariefstructuur!$D$12)),"")</f>
        <v/>
      </c>
      <c r="I90" s="21"/>
      <c r="J90" s="240" t="b">
        <f t="shared" si="11"/>
        <v>0</v>
      </c>
      <c r="K90" s="22" t="str">
        <f>IF(I90="X",IF(I$7&lt;12,Tariefstructuur!$B$12,IF(I$7&lt;18,Tariefstructuur!$C$12,Tariefstructuur!$D$12)),"")</f>
        <v/>
      </c>
      <c r="L90" s="21"/>
      <c r="M90" s="240" t="b">
        <f t="shared" si="12"/>
        <v>0</v>
      </c>
      <c r="N90" s="22" t="str">
        <f>IF(L90="X",IF(L$7&lt;12,Tariefstructuur!$B$12,IF(L$7&lt;18,Tariefstructuur!$C$12,Tariefstructuur!$D$12)),"")</f>
        <v/>
      </c>
      <c r="O90" s="21"/>
      <c r="P90" s="240" t="b">
        <f t="shared" si="13"/>
        <v>0</v>
      </c>
      <c r="Q90" s="22" t="str">
        <f>IF(O90="X",IF(O$7&lt;12,Tariefstructuur!$B$12,IF(O$7&lt;18,Tariefstructuur!$C$12,Tariefstructuur!$D$12)),"")</f>
        <v/>
      </c>
      <c r="R90" s="21"/>
      <c r="S90" s="240" t="b">
        <f t="shared" si="14"/>
        <v>0</v>
      </c>
      <c r="T90" s="22" t="str">
        <f>IF(R90="X",IF(R$7&lt;12,Tariefstructuur!$B$12,IF(R$7&lt;18,Tariefstructuur!$C$12,Tariefstructuur!$D$12)),"")</f>
        <v/>
      </c>
    </row>
    <row r="91" spans="1:20" s="8" customFormat="1" ht="11" hidden="1" x14ac:dyDescent="0.15">
      <c r="A91" s="1"/>
      <c r="B91" s="13" t="s">
        <v>62</v>
      </c>
      <c r="C91" s="8" t="s">
        <v>63</v>
      </c>
      <c r="E91" s="8">
        <v>60</v>
      </c>
      <c r="F91" s="21"/>
      <c r="G91" s="240" t="b">
        <f t="shared" si="10"/>
        <v>0</v>
      </c>
      <c r="H91" s="22" t="str">
        <f>IF(F91="X",IF(F$7&lt;12,Tariefstructuur!$B$12,IF(F$7&lt;18,Tariefstructuur!$C$12,Tariefstructuur!$D$12)),"")</f>
        <v/>
      </c>
      <c r="I91" s="21"/>
      <c r="J91" s="240" t="b">
        <f t="shared" si="11"/>
        <v>0</v>
      </c>
      <c r="K91" s="22" t="str">
        <f>IF(I91="X",IF(I$7&lt;12,Tariefstructuur!$B$12,IF(I$7&lt;18,Tariefstructuur!$C$12,Tariefstructuur!$D$12)),"")</f>
        <v/>
      </c>
      <c r="L91" s="21"/>
      <c r="M91" s="240" t="b">
        <f t="shared" si="12"/>
        <v>0</v>
      </c>
      <c r="N91" s="22" t="str">
        <f>IF(L91="X",IF(L$7&lt;12,Tariefstructuur!$B$12,IF(L$7&lt;18,Tariefstructuur!$C$12,Tariefstructuur!$D$12)),"")</f>
        <v/>
      </c>
      <c r="O91" s="21"/>
      <c r="P91" s="240" t="b">
        <f t="shared" si="13"/>
        <v>0</v>
      </c>
      <c r="Q91" s="22" t="str">
        <f>IF(O91="X",IF(O$7&lt;12,Tariefstructuur!$B$12,IF(O$7&lt;18,Tariefstructuur!$C$12,Tariefstructuur!$D$12)),"")</f>
        <v/>
      </c>
      <c r="R91" s="21"/>
      <c r="S91" s="240" t="b">
        <f t="shared" si="14"/>
        <v>0</v>
      </c>
      <c r="T91" s="22" t="str">
        <f>IF(R91="X",IF(R$7&lt;12,Tariefstructuur!$B$12,IF(R$7&lt;18,Tariefstructuur!$C$12,Tariefstructuur!$D$12)),"")</f>
        <v/>
      </c>
    </row>
    <row r="92" spans="1:20" s="8" customFormat="1" ht="11" hidden="1" x14ac:dyDescent="0.15">
      <c r="A92" s="1"/>
      <c r="B92" s="13" t="s">
        <v>64</v>
      </c>
      <c r="C92" s="8" t="s">
        <v>453</v>
      </c>
      <c r="E92" s="8">
        <v>60</v>
      </c>
      <c r="F92" s="21"/>
      <c r="G92" s="240" t="b">
        <f t="shared" si="10"/>
        <v>0</v>
      </c>
      <c r="H92" s="22" t="str">
        <f>IF(F92="X",IF(F$7&lt;12,Tariefstructuur!$B$12,IF(F$7&lt;18,Tariefstructuur!$C$12,Tariefstructuur!$D$12)),"")</f>
        <v/>
      </c>
      <c r="I92" s="21"/>
      <c r="J92" s="240" t="b">
        <f t="shared" si="11"/>
        <v>0</v>
      </c>
      <c r="K92" s="22" t="str">
        <f>IF(I92="X",IF(I$7&lt;12,Tariefstructuur!$B$12,IF(I$7&lt;18,Tariefstructuur!$C$12,Tariefstructuur!$D$12)),"")</f>
        <v/>
      </c>
      <c r="L92" s="21"/>
      <c r="M92" s="240" t="b">
        <f t="shared" si="12"/>
        <v>0</v>
      </c>
      <c r="N92" s="22" t="str">
        <f>IF(L92="X",IF(L$7&lt;12,Tariefstructuur!$B$12,IF(L$7&lt;18,Tariefstructuur!$C$12,Tariefstructuur!$D$12)),"")</f>
        <v/>
      </c>
      <c r="O92" s="21"/>
      <c r="P92" s="240" t="b">
        <f t="shared" si="13"/>
        <v>0</v>
      </c>
      <c r="Q92" s="22" t="str">
        <f>IF(O92="X",IF(O$7&lt;12,Tariefstructuur!$B$12,IF(O$7&lt;18,Tariefstructuur!$C$12,Tariefstructuur!$D$12)),"")</f>
        <v/>
      </c>
      <c r="R92" s="21"/>
      <c r="S92" s="240" t="b">
        <f t="shared" si="14"/>
        <v>0</v>
      </c>
      <c r="T92" s="22" t="str">
        <f>IF(R92="X",IF(R$7&lt;12,Tariefstructuur!$B$12,IF(R$7&lt;18,Tariefstructuur!$C$12,Tariefstructuur!$D$12)),"")</f>
        <v/>
      </c>
    </row>
    <row r="93" spans="1:20" s="8" customFormat="1" ht="11" hidden="1" x14ac:dyDescent="0.15">
      <c r="A93" s="1"/>
      <c r="B93" s="13" t="s">
        <v>341</v>
      </c>
      <c r="C93" s="8" t="s">
        <v>340</v>
      </c>
      <c r="E93" s="8">
        <v>120</v>
      </c>
      <c r="F93" s="21"/>
      <c r="G93" s="240" t="b">
        <f t="shared" si="10"/>
        <v>0</v>
      </c>
      <c r="H93" s="22" t="str">
        <f>IF(F93="X",IF(F$7&lt;18,Tariefstructuur!$C$33,Tariefstructuur!$D$33),"")</f>
        <v/>
      </c>
      <c r="I93" s="21"/>
      <c r="J93" s="240" t="b">
        <f t="shared" si="11"/>
        <v>0</v>
      </c>
      <c r="K93" s="22" t="str">
        <f>IF(I93="X",IF(I$7&lt;18,Tariefstructuur!$C$33,Tariefstructuur!$D$33),"")</f>
        <v/>
      </c>
      <c r="L93" s="21"/>
      <c r="M93" s="240" t="b">
        <f t="shared" si="12"/>
        <v>0</v>
      </c>
      <c r="N93" s="22" t="str">
        <f>IF(L93="X",IF(L$7&lt;18,Tariefstructuur!$C$33,Tariefstructuur!$D$33),"")</f>
        <v/>
      </c>
      <c r="O93" s="21"/>
      <c r="P93" s="240" t="b">
        <f t="shared" si="13"/>
        <v>0</v>
      </c>
      <c r="Q93" s="22" t="str">
        <f>IF(O93="X",IF(O$7&lt;18,Tariefstructuur!$C$33,Tariefstructuur!$D$33),"")</f>
        <v/>
      </c>
      <c r="R93" s="21"/>
      <c r="S93" s="240" t="b">
        <f t="shared" si="14"/>
        <v>0</v>
      </c>
      <c r="T93" s="22" t="str">
        <f>IF(R93="X",IF(R$7&lt;18,Tariefstructuur!$C$33,Tariefstructuur!$D$33),"")</f>
        <v/>
      </c>
    </row>
    <row r="94" spans="1:20" s="8" customFormat="1" ht="11" hidden="1" x14ac:dyDescent="0.15">
      <c r="A94" s="1"/>
      <c r="B94" s="13" t="s">
        <v>346</v>
      </c>
      <c r="C94" s="8" t="s">
        <v>445</v>
      </c>
      <c r="E94" s="8">
        <v>120</v>
      </c>
      <c r="F94" s="21"/>
      <c r="G94" s="240" t="b">
        <f t="shared" si="10"/>
        <v>0</v>
      </c>
      <c r="H94" s="22" t="str">
        <f>IF(F94="X",IF(F$7&lt;18,Tariefstructuur!$C$33,Tariefstructuur!$D$33),"")</f>
        <v/>
      </c>
      <c r="I94" s="21"/>
      <c r="J94" s="240" t="b">
        <f t="shared" si="11"/>
        <v>0</v>
      </c>
      <c r="K94" s="22" t="str">
        <f>IF(I94="X",IF(I$7&lt;18,Tariefstructuur!$C$33,Tariefstructuur!$D$33),"")</f>
        <v/>
      </c>
      <c r="L94" s="21"/>
      <c r="M94" s="240" t="b">
        <f t="shared" si="12"/>
        <v>0</v>
      </c>
      <c r="N94" s="22" t="str">
        <f>IF(L94="X",IF(L$7&lt;18,Tariefstructuur!$C$33,Tariefstructuur!$D$33),"")</f>
        <v/>
      </c>
      <c r="O94" s="21"/>
      <c r="P94" s="240" t="b">
        <f t="shared" si="13"/>
        <v>0</v>
      </c>
      <c r="Q94" s="22" t="str">
        <f>IF(O94="X",IF(O$7&lt;18,Tariefstructuur!$C$33,Tariefstructuur!$D$33),"")</f>
        <v/>
      </c>
      <c r="R94" s="21"/>
      <c r="S94" s="240" t="b">
        <f t="shared" si="14"/>
        <v>0</v>
      </c>
      <c r="T94" s="22" t="str">
        <f>IF(R94="X",IF(R$7&lt;18,Tariefstructuur!$C$33,Tariefstructuur!$D$33),"")</f>
        <v/>
      </c>
    </row>
    <row r="95" spans="1:20" s="8" customFormat="1" ht="11" hidden="1" x14ac:dyDescent="0.15">
      <c r="A95" s="1"/>
      <c r="B95" s="13" t="s">
        <v>249</v>
      </c>
      <c r="C95" s="365" t="s">
        <v>250</v>
      </c>
      <c r="D95" s="365"/>
      <c r="E95" s="8">
        <v>60</v>
      </c>
      <c r="F95" s="21"/>
      <c r="G95" s="240" t="b">
        <f t="shared" si="10"/>
        <v>0</v>
      </c>
      <c r="H95" s="22" t="str">
        <f>IF(F95="X",IF(F$7&lt;12,0,IF(F$7&lt;18,0,0)),"")</f>
        <v/>
      </c>
      <c r="I95" s="21"/>
      <c r="J95" s="240" t="b">
        <f t="shared" si="11"/>
        <v>0</v>
      </c>
      <c r="K95" s="22" t="str">
        <f>IF(I95="X",IF(I$7&lt;12,0,IF(I$7&lt;18,0,0)),"")</f>
        <v/>
      </c>
      <c r="L95" s="21"/>
      <c r="M95" s="240" t="b">
        <f t="shared" si="12"/>
        <v>0</v>
      </c>
      <c r="N95" s="22" t="str">
        <f>IF(L95="X",IF(L$7&lt;12,0,IF(L$7&lt;18,0,0)),"")</f>
        <v/>
      </c>
      <c r="O95" s="21"/>
      <c r="P95" s="240" t="b">
        <f t="shared" si="13"/>
        <v>0</v>
      </c>
      <c r="Q95" s="22" t="str">
        <f>IF(O95="X",IF(O$7&lt;12,0,IF(O$7&lt;18,0,0)),"")</f>
        <v/>
      </c>
      <c r="R95" s="21"/>
      <c r="S95" s="240" t="b">
        <f t="shared" si="14"/>
        <v>0</v>
      </c>
      <c r="T95" s="22" t="str">
        <f>IF(R95="X",IF(R$7&lt;12,0,IF(R$7&lt;18,0,0)),"")</f>
        <v/>
      </c>
    </row>
    <row r="96" spans="1:20" s="8" customFormat="1" ht="11" hidden="1" x14ac:dyDescent="0.15">
      <c r="A96" s="1"/>
      <c r="B96" s="365" t="s">
        <v>65</v>
      </c>
      <c r="C96" s="365"/>
      <c r="D96" s="365"/>
      <c r="F96" s="8">
        <f>SUMIF(F88:F95,"x",$E$88:$E$95)</f>
        <v>0</v>
      </c>
      <c r="H96" s="22">
        <f>SUM(H88:H95)</f>
        <v>0</v>
      </c>
      <c r="I96" s="8">
        <f>SUMIF(I88:I95,"x",$E$88:$E$95)</f>
        <v>0</v>
      </c>
      <c r="K96" s="22">
        <f>SUM(K88:K95)</f>
        <v>0</v>
      </c>
      <c r="L96" s="8">
        <f>SUMIF(L88:L95,"x",$E$88:$E$95)</f>
        <v>0</v>
      </c>
      <c r="N96" s="22">
        <f>SUM(N88:N95)</f>
        <v>0</v>
      </c>
      <c r="O96" s="8">
        <f>SUMIF(O88:O95,"x",$E$88:$E$95)</f>
        <v>0</v>
      </c>
      <c r="Q96" s="22">
        <f>SUM(Q88:Q95)</f>
        <v>0</v>
      </c>
      <c r="R96" s="8">
        <f>SUMIF(R88:R95,"x",$E$88:$E$95)</f>
        <v>0</v>
      </c>
      <c r="T96" s="22">
        <f>SUM(T88:T95)</f>
        <v>0</v>
      </c>
    </row>
    <row r="97" spans="1:20" s="8" customFormat="1" ht="11" x14ac:dyDescent="0.15">
      <c r="A97" s="1" t="s">
        <v>188</v>
      </c>
      <c r="B97" s="354" t="s">
        <v>66</v>
      </c>
      <c r="C97" s="354"/>
      <c r="D97" s="354"/>
      <c r="E97" s="354"/>
      <c r="F97" s="354"/>
      <c r="G97" s="354"/>
      <c r="H97" s="354"/>
      <c r="I97" s="354"/>
      <c r="J97" s="354"/>
      <c r="K97" s="354"/>
      <c r="L97" s="354"/>
      <c r="M97" s="354"/>
      <c r="N97" s="354"/>
      <c r="O97" s="354"/>
      <c r="P97" s="354"/>
      <c r="Q97" s="354"/>
      <c r="R97" s="354"/>
      <c r="S97" s="354"/>
      <c r="T97" s="354"/>
    </row>
    <row r="98" spans="1:20" s="8" customFormat="1" ht="11" x14ac:dyDescent="0.15">
      <c r="A98" s="1"/>
      <c r="B98" s="198" t="s">
        <v>675</v>
      </c>
      <c r="C98" s="185"/>
      <c r="D98" s="185"/>
      <c r="E98" s="185"/>
      <c r="F98" s="185"/>
      <c r="G98" s="185"/>
      <c r="H98" s="258">
        <f>IF(H96&gt;0,1,0)</f>
        <v>0</v>
      </c>
      <c r="I98" s="185"/>
      <c r="J98" s="185"/>
      <c r="K98" s="258">
        <f>IF(K96&gt;0,1,0)</f>
        <v>0</v>
      </c>
      <c r="L98" s="185"/>
      <c r="M98" s="185"/>
      <c r="N98" s="258">
        <f>IF(N96&gt;0,1,0)</f>
        <v>0</v>
      </c>
      <c r="O98" s="185"/>
      <c r="P98" s="185"/>
      <c r="Q98" s="258">
        <f>IF(Q96&gt;0,1,0)</f>
        <v>0</v>
      </c>
      <c r="R98" s="185"/>
      <c r="S98" s="185"/>
      <c r="T98" s="258">
        <f>IF(T96&gt;0,1,0)</f>
        <v>0</v>
      </c>
    </row>
    <row r="99" spans="1:20" s="8" customFormat="1" ht="11" x14ac:dyDescent="0.15">
      <c r="A99" s="1"/>
      <c r="B99" s="365" t="s">
        <v>67</v>
      </c>
      <c r="C99" s="365"/>
      <c r="D99" s="365"/>
      <c r="H99" s="22">
        <f>IF(AND(H34="",H70="",H83="",H96=""),"",IF(AND(H34="",H70="",H83=""),H96,IF(AND(H34="",H70="",H96=""),H83,IF(AND(H70="",H83="",H96=""),H34,IF(H34="",H83+H96,IF(H83="",H34+H96,IF(H96="",H34+H83,H34+H83+H96)))))))</f>
        <v>0</v>
      </c>
      <c r="K99" s="22">
        <f>IF(AND(K34="",K83="",K96=""),"",IF(AND(K34="",K83=""),K96,IF(AND(K34="",K96=""),K83,IF(AND(K83="",K96=""),K34,IF(K34="",K83+K96,IF(K83="",K34+K96,IF(K96="",K34+K83,K34+K83+K96)))))))</f>
        <v>0</v>
      </c>
      <c r="N99" s="22">
        <f>IF(AND(N34="",N83="",N96=""),"",IF(AND(N34="",N83=""),N96,IF(AND(N34="",N96=""),N83,IF(AND(N83="",N96=""),N34,IF(N34="",N83+N96,IF(N83="",N34+N96,IF(N96="",N34+N83,N34+N83+N96)))))))</f>
        <v>0</v>
      </c>
      <c r="Q99" s="22">
        <f>IF(AND(Q34="",Q83="",Q96=""),"",IF(AND(Q34="",Q83=""),Q96,IF(AND(Q34="",Q96=""),Q83,IF(AND(Q83="",Q96=""),Q34,IF(Q34="",Q83+Q96,IF(Q83="",Q34+Q96,IF(Q96="",Q34+Q83,Q34+Q83+Q96)))))))</f>
        <v>0</v>
      </c>
      <c r="T99" s="22">
        <f>IF(AND(T34="",T83="",T96=""),"",IF(AND(T34="",T83=""),T96,IF(AND(T34="",T96=""),T83,IF(AND(T83="",T96=""),T34,IF(T34="",T83+T96,IF(T83="",T34+T96,IF(T96="",T34+T83,T34+T83+T96)))))))</f>
        <v>0</v>
      </c>
    </row>
    <row r="100" spans="1:20" s="8" customFormat="1" ht="11" x14ac:dyDescent="0.15">
      <c r="A100" s="1"/>
      <c r="B100" s="38" t="s">
        <v>675</v>
      </c>
      <c r="C100" s="38"/>
      <c r="D100" s="38"/>
      <c r="H100" s="259">
        <f>IF(H98+H69+H35&gt;2,1,0)</f>
        <v>0</v>
      </c>
      <c r="K100" s="259">
        <f>IF(K98+K69+K35&gt;2,1,0)</f>
        <v>0</v>
      </c>
      <c r="N100" s="259">
        <f>IF(N98+N69+N35&gt;=2,1,0)</f>
        <v>0</v>
      </c>
      <c r="Q100" s="259">
        <f>IF(Q98+Q69+Q35&gt;=2,1,0)</f>
        <v>0</v>
      </c>
      <c r="T100" s="259">
        <f>IF(T98+T69+T35&gt;=2,1,0)</f>
        <v>0</v>
      </c>
    </row>
    <row r="101" spans="1:20" s="8" customFormat="1" ht="11" x14ac:dyDescent="0.15">
      <c r="A101" s="1"/>
      <c r="B101" s="38" t="s">
        <v>678</v>
      </c>
      <c r="C101" s="38"/>
      <c r="D101" s="38"/>
      <c r="H101" s="260"/>
      <c r="K101" s="22"/>
      <c r="N101" s="22"/>
      <c r="Q101" s="22"/>
      <c r="T101" s="259">
        <f>SUM(H100:T100)</f>
        <v>0</v>
      </c>
    </row>
    <row r="102" spans="1:20" s="8" customFormat="1" ht="3" customHeight="1" x14ac:dyDescent="0.15">
      <c r="A102" s="1"/>
      <c r="B102" s="38"/>
      <c r="C102" s="38"/>
      <c r="D102" s="38"/>
      <c r="H102" s="22"/>
      <c r="K102" s="22"/>
      <c r="N102" s="22"/>
      <c r="Q102" s="22"/>
      <c r="T102" s="22"/>
    </row>
    <row r="103" spans="1:20" s="8" customFormat="1" ht="12" customHeight="1" x14ac:dyDescent="0.15">
      <c r="A103" s="1"/>
      <c r="B103" s="354" t="s">
        <v>101</v>
      </c>
      <c r="C103" s="354"/>
      <c r="D103" s="354"/>
      <c r="E103" s="354"/>
      <c r="F103" s="354"/>
      <c r="G103" s="354"/>
      <c r="H103" s="354"/>
      <c r="I103" s="354"/>
      <c r="J103" s="354"/>
      <c r="K103" s="354"/>
      <c r="L103" s="354"/>
      <c r="M103" s="354"/>
      <c r="N103" s="354"/>
      <c r="O103" s="354"/>
      <c r="P103" s="354"/>
      <c r="Q103" s="354"/>
      <c r="R103" s="354"/>
      <c r="S103" s="354"/>
      <c r="T103" s="354"/>
    </row>
    <row r="104" spans="1:20" s="8" customFormat="1" ht="12" customHeight="1" x14ac:dyDescent="0.15">
      <c r="A104" s="1"/>
      <c r="B104" s="354"/>
      <c r="C104" s="354"/>
      <c r="D104" s="365" t="s">
        <v>102</v>
      </c>
      <c r="E104" s="365"/>
      <c r="F104" s="365"/>
      <c r="G104" s="365"/>
      <c r="H104" s="365"/>
      <c r="I104" s="365"/>
      <c r="J104" s="365"/>
      <c r="K104" s="365"/>
      <c r="L104" s="365"/>
      <c r="M104" s="365"/>
      <c r="N104" s="365"/>
      <c r="O104" s="365"/>
      <c r="P104" s="365"/>
      <c r="Q104" s="365"/>
      <c r="R104" s="365"/>
      <c r="S104" s="365"/>
      <c r="T104" s="365"/>
    </row>
    <row r="105" spans="1:20" s="8" customFormat="1" ht="12" customHeight="1" x14ac:dyDescent="0.15">
      <c r="A105" s="1" t="s">
        <v>187</v>
      </c>
      <c r="B105" s="326" t="s">
        <v>24</v>
      </c>
      <c r="C105" s="326"/>
      <c r="D105" s="390"/>
      <c r="E105" s="390"/>
      <c r="F105" s="390"/>
      <c r="G105" s="390"/>
      <c r="H105" s="390"/>
      <c r="I105" s="390"/>
      <c r="J105" s="390"/>
      <c r="K105" s="390"/>
      <c r="L105" s="390"/>
      <c r="M105" s="390"/>
      <c r="N105" s="390"/>
      <c r="O105" s="390"/>
      <c r="P105" s="390"/>
      <c r="Q105" s="390"/>
      <c r="R105" s="390"/>
      <c r="S105" s="390"/>
      <c r="T105" s="390"/>
    </row>
    <row r="106" spans="1:20" s="8" customFormat="1" ht="12" customHeight="1" x14ac:dyDescent="0.15">
      <c r="A106" s="1"/>
      <c r="B106" s="326" t="s">
        <v>25</v>
      </c>
      <c r="C106" s="326"/>
      <c r="D106" s="391"/>
      <c r="E106" s="391"/>
      <c r="F106" s="391"/>
      <c r="G106" s="391"/>
      <c r="H106" s="391"/>
      <c r="I106" s="391"/>
      <c r="J106" s="391"/>
      <c r="K106" s="391"/>
      <c r="L106" s="391"/>
      <c r="M106" s="391"/>
      <c r="N106" s="391"/>
      <c r="O106" s="391"/>
      <c r="P106" s="391"/>
      <c r="Q106" s="391"/>
      <c r="R106" s="391"/>
      <c r="S106" s="391"/>
      <c r="T106" s="391"/>
    </row>
    <row r="107" spans="1:20" s="8" customFormat="1" ht="12" customHeight="1" x14ac:dyDescent="0.15">
      <c r="A107" s="1"/>
      <c r="B107" s="326" t="s">
        <v>26</v>
      </c>
      <c r="C107" s="326"/>
      <c r="D107" s="391"/>
      <c r="E107" s="391"/>
      <c r="F107" s="391"/>
      <c r="G107" s="391"/>
      <c r="H107" s="391"/>
      <c r="I107" s="391"/>
      <c r="J107" s="391"/>
      <c r="K107" s="391"/>
      <c r="L107" s="391"/>
      <c r="M107" s="391"/>
      <c r="N107" s="391"/>
      <c r="O107" s="391"/>
      <c r="P107" s="391"/>
      <c r="Q107" s="391"/>
      <c r="R107" s="391"/>
      <c r="S107" s="391"/>
      <c r="T107" s="391"/>
    </row>
    <row r="108" spans="1:20" s="8" customFormat="1" ht="12" customHeight="1" x14ac:dyDescent="0.15">
      <c r="A108" s="1"/>
      <c r="B108" s="326" t="s">
        <v>27</v>
      </c>
      <c r="C108" s="326"/>
      <c r="D108" s="391"/>
      <c r="E108" s="391"/>
      <c r="F108" s="391"/>
      <c r="G108" s="391"/>
      <c r="H108" s="391"/>
      <c r="I108" s="391"/>
      <c r="J108" s="391"/>
      <c r="K108" s="391"/>
      <c r="L108" s="391"/>
      <c r="M108" s="391"/>
      <c r="N108" s="391"/>
      <c r="O108" s="391"/>
      <c r="P108" s="391"/>
      <c r="Q108" s="391"/>
      <c r="R108" s="391"/>
      <c r="S108" s="391"/>
      <c r="T108" s="391"/>
    </row>
    <row r="109" spans="1:20" s="8" customFormat="1" ht="12" customHeight="1" x14ac:dyDescent="0.15">
      <c r="A109" s="1"/>
      <c r="B109" s="326" t="s">
        <v>28</v>
      </c>
      <c r="C109" s="326"/>
      <c r="D109" s="391"/>
      <c r="E109" s="391"/>
      <c r="F109" s="391"/>
      <c r="G109" s="391"/>
      <c r="H109" s="391"/>
      <c r="I109" s="391"/>
      <c r="J109" s="391"/>
      <c r="K109" s="391"/>
      <c r="L109" s="391"/>
      <c r="M109" s="391"/>
      <c r="N109" s="391"/>
      <c r="O109" s="391"/>
      <c r="P109" s="391"/>
      <c r="Q109" s="391"/>
      <c r="R109" s="391"/>
      <c r="S109" s="391"/>
      <c r="T109" s="391"/>
    </row>
    <row r="110" spans="1:20" s="8" customFormat="1" ht="25" customHeight="1" x14ac:dyDescent="0.15">
      <c r="A110" s="1"/>
      <c r="B110" s="345" t="s">
        <v>503</v>
      </c>
      <c r="C110" s="345"/>
      <c r="D110" s="345"/>
      <c r="E110" s="345"/>
      <c r="F110" s="345"/>
      <c r="G110" s="345"/>
      <c r="H110" s="345"/>
      <c r="I110" s="191"/>
      <c r="J110" s="191"/>
      <c r="K110" s="192" t="s">
        <v>497</v>
      </c>
      <c r="L110" s="191"/>
      <c r="M110" s="191"/>
      <c r="N110" s="192" t="s">
        <v>195</v>
      </c>
      <c r="O110" s="191"/>
      <c r="P110" s="191"/>
      <c r="Q110" s="192"/>
      <c r="R110" s="191"/>
      <c r="S110" s="191"/>
      <c r="T110" s="192"/>
    </row>
    <row r="111" spans="1:20" s="8" customFormat="1" ht="13" x14ac:dyDescent="0.15">
      <c r="A111" s="1"/>
      <c r="B111" s="44" t="s">
        <v>214</v>
      </c>
      <c r="H111" s="57" t="s">
        <v>212</v>
      </c>
    </row>
    <row r="112" spans="1:20" s="8" customFormat="1" ht="11" x14ac:dyDescent="0.15">
      <c r="A112" s="1"/>
      <c r="H112" s="11"/>
      <c r="K112" s="11"/>
      <c r="N112" s="11"/>
      <c r="Q112" s="11"/>
      <c r="T112" s="11"/>
    </row>
    <row r="113" spans="1:20" s="8" customFormat="1" ht="11" x14ac:dyDescent="0.15">
      <c r="A113" s="1"/>
      <c r="H113" s="11"/>
      <c r="K113" s="11"/>
      <c r="N113" s="11"/>
      <c r="Q113" s="11"/>
      <c r="T113" s="11"/>
    </row>
    <row r="114" spans="1:20" s="8" customFormat="1" ht="11" x14ac:dyDescent="0.15">
      <c r="A114" s="1"/>
      <c r="H114" s="11"/>
      <c r="K114" s="11"/>
      <c r="N114" s="11"/>
      <c r="Q114" s="11"/>
      <c r="T114" s="11"/>
    </row>
    <row r="115" spans="1:20" s="8" customFormat="1" ht="11" x14ac:dyDescent="0.15">
      <c r="A115" s="1"/>
      <c r="H115" s="11"/>
      <c r="K115" s="11"/>
      <c r="N115" s="11"/>
      <c r="Q115" s="11"/>
      <c r="T115" s="11"/>
    </row>
    <row r="116" spans="1:20" s="8" customFormat="1" ht="11" x14ac:dyDescent="0.15">
      <c r="A116" s="1"/>
      <c r="H116" s="11" t="str">
        <f>IF('Inschrijfform muziek'!F19="x",25,IF('Inschrijfform muziek'!F21="x",25,IF('Inschrijfform muziek'!F22="x",75,"")))</f>
        <v/>
      </c>
      <c r="K116" s="11"/>
      <c r="N116" s="11"/>
      <c r="Q116" s="11"/>
      <c r="T116" s="11"/>
    </row>
    <row r="117" spans="1:20" s="8" customFormat="1" ht="11" x14ac:dyDescent="0.15">
      <c r="A117" s="1"/>
      <c r="H117" s="11"/>
      <c r="K117" s="11"/>
      <c r="N117" s="11"/>
      <c r="Q117" s="11"/>
      <c r="T117" s="11"/>
    </row>
    <row r="118" spans="1:20" s="8" customFormat="1" ht="11" x14ac:dyDescent="0.15">
      <c r="A118" s="1"/>
      <c r="H118" s="11"/>
      <c r="K118" s="11"/>
      <c r="N118" s="11"/>
      <c r="Q118" s="11"/>
      <c r="T118" s="11"/>
    </row>
    <row r="119" spans="1:20" s="8" customFormat="1" ht="11" x14ac:dyDescent="0.15">
      <c r="A119" s="1"/>
      <c r="H119" s="11"/>
      <c r="K119" s="11"/>
      <c r="N119" s="11"/>
      <c r="Q119" s="11"/>
      <c r="T119" s="11"/>
    </row>
    <row r="120" spans="1:20" s="8" customFormat="1" ht="11" x14ac:dyDescent="0.15">
      <c r="A120" s="1"/>
      <c r="H120" s="11"/>
      <c r="K120" s="11"/>
      <c r="N120" s="11"/>
      <c r="Q120" s="11"/>
      <c r="T120" s="11"/>
    </row>
    <row r="121" spans="1:20" s="8" customFormat="1" ht="11" x14ac:dyDescent="0.15">
      <c r="A121" s="1"/>
      <c r="H121" s="11"/>
      <c r="K121" s="11"/>
      <c r="N121" s="11"/>
      <c r="Q121" s="11"/>
      <c r="T121" s="11"/>
    </row>
    <row r="122" spans="1:20" s="8" customFormat="1" ht="11" x14ac:dyDescent="0.15">
      <c r="A122" s="1"/>
      <c r="H122" s="11"/>
      <c r="K122" s="11"/>
      <c r="N122" s="11"/>
      <c r="Q122" s="11"/>
      <c r="T122" s="11"/>
    </row>
    <row r="123" spans="1:20" s="8" customFormat="1" ht="11" x14ac:dyDescent="0.15">
      <c r="A123" s="1"/>
      <c r="H123" s="11"/>
      <c r="K123" s="11"/>
      <c r="N123" s="11"/>
      <c r="Q123" s="11"/>
      <c r="T123" s="11"/>
    </row>
    <row r="124" spans="1:20" s="8" customFormat="1" ht="11" x14ac:dyDescent="0.15">
      <c r="A124" s="1"/>
      <c r="H124" s="11"/>
      <c r="K124" s="11"/>
      <c r="N124" s="11"/>
      <c r="Q124" s="11"/>
      <c r="T124" s="11"/>
    </row>
    <row r="125" spans="1:20" s="8" customFormat="1" ht="11" x14ac:dyDescent="0.15">
      <c r="A125" s="1"/>
      <c r="H125" s="11"/>
      <c r="K125" s="11"/>
      <c r="N125" s="11"/>
      <c r="Q125" s="11"/>
      <c r="T125" s="11"/>
    </row>
    <row r="126" spans="1:20" s="8" customFormat="1" ht="11" x14ac:dyDescent="0.15">
      <c r="A126" s="1"/>
      <c r="H126" s="11"/>
      <c r="K126" s="11"/>
      <c r="N126" s="11"/>
      <c r="Q126" s="11"/>
      <c r="T126" s="11"/>
    </row>
    <row r="127" spans="1:20" s="8" customFormat="1" ht="11" x14ac:dyDescent="0.15">
      <c r="A127" s="1"/>
      <c r="H127" s="11"/>
      <c r="K127" s="11"/>
      <c r="N127" s="11"/>
      <c r="Q127" s="11"/>
      <c r="T127" s="11"/>
    </row>
    <row r="128" spans="1:20" s="8" customFormat="1" ht="11" x14ac:dyDescent="0.15">
      <c r="A128" s="1"/>
      <c r="H128" s="11"/>
      <c r="K128" s="11"/>
      <c r="N128" s="11"/>
      <c r="Q128" s="11"/>
      <c r="T128" s="11"/>
    </row>
    <row r="129" spans="1:20" s="8" customFormat="1" ht="11" x14ac:dyDescent="0.15">
      <c r="A129" s="1"/>
      <c r="H129" s="11"/>
      <c r="K129" s="11"/>
      <c r="N129" s="11"/>
      <c r="Q129" s="11"/>
      <c r="T129" s="11"/>
    </row>
    <row r="130" spans="1:20" s="8" customFormat="1" ht="11" x14ac:dyDescent="0.15">
      <c r="A130" s="1"/>
      <c r="H130" s="11"/>
      <c r="K130" s="11"/>
      <c r="N130" s="11"/>
      <c r="Q130" s="11"/>
      <c r="T130" s="11"/>
    </row>
    <row r="131" spans="1:20" s="8" customFormat="1" ht="11" x14ac:dyDescent="0.15">
      <c r="A131" s="1"/>
      <c r="H131" s="11"/>
      <c r="K131" s="11"/>
      <c r="N131" s="11"/>
      <c r="Q131" s="11"/>
      <c r="T131" s="11"/>
    </row>
    <row r="132" spans="1:20" s="8" customFormat="1" ht="11" x14ac:dyDescent="0.15">
      <c r="A132" s="1"/>
      <c r="H132" s="11"/>
      <c r="K132" s="11"/>
      <c r="N132" s="11"/>
      <c r="Q132" s="11"/>
      <c r="T132" s="11"/>
    </row>
    <row r="133" spans="1:20" s="8" customFormat="1" ht="11" x14ac:dyDescent="0.15">
      <c r="A133" s="1"/>
      <c r="H133" s="11"/>
      <c r="K133" s="11"/>
      <c r="N133" s="11"/>
      <c r="Q133" s="11"/>
      <c r="T133" s="11"/>
    </row>
    <row r="134" spans="1:20" s="8" customFormat="1" ht="11" x14ac:dyDescent="0.15">
      <c r="A134" s="1"/>
      <c r="H134" s="11"/>
      <c r="K134" s="11"/>
      <c r="N134" s="11"/>
      <c r="Q134" s="11"/>
      <c r="T134" s="11"/>
    </row>
    <row r="135" spans="1:20" s="8" customFormat="1" ht="11" x14ac:dyDescent="0.15">
      <c r="A135" s="1"/>
      <c r="H135" s="11"/>
      <c r="K135" s="11"/>
      <c r="N135" s="11"/>
      <c r="Q135" s="11"/>
      <c r="T135" s="11"/>
    </row>
    <row r="136" spans="1:20" s="8" customFormat="1" ht="11" x14ac:dyDescent="0.15">
      <c r="A136" s="1"/>
      <c r="H136" s="11"/>
      <c r="K136" s="11"/>
      <c r="N136" s="11"/>
      <c r="Q136" s="11"/>
      <c r="T136" s="11"/>
    </row>
    <row r="137" spans="1:20" s="8" customFormat="1" ht="11" x14ac:dyDescent="0.15">
      <c r="A137" s="1"/>
      <c r="H137" s="11"/>
      <c r="K137" s="11"/>
      <c r="N137" s="11"/>
      <c r="Q137" s="11"/>
      <c r="T137" s="11"/>
    </row>
    <row r="138" spans="1:20" s="8" customFormat="1" ht="11" x14ac:dyDescent="0.15">
      <c r="A138" s="1"/>
      <c r="H138" s="11"/>
      <c r="K138" s="11"/>
      <c r="N138" s="11"/>
      <c r="Q138" s="11"/>
      <c r="T138" s="11"/>
    </row>
    <row r="139" spans="1:20" s="8" customFormat="1" ht="11" x14ac:dyDescent="0.15">
      <c r="A139" s="1"/>
      <c r="H139" s="11"/>
      <c r="K139" s="11"/>
      <c r="N139" s="11"/>
      <c r="Q139" s="11"/>
      <c r="T139" s="11"/>
    </row>
    <row r="140" spans="1:20" s="8" customFormat="1" ht="11" x14ac:dyDescent="0.15">
      <c r="A140" s="1"/>
      <c r="H140" s="11"/>
      <c r="K140" s="11"/>
      <c r="N140" s="11"/>
      <c r="Q140" s="11"/>
      <c r="T140" s="11"/>
    </row>
    <row r="141" spans="1:20" s="8" customFormat="1" ht="11" x14ac:dyDescent="0.15">
      <c r="A141" s="1"/>
      <c r="H141" s="11"/>
      <c r="K141" s="11"/>
      <c r="N141" s="11"/>
      <c r="Q141" s="11"/>
      <c r="T141" s="11"/>
    </row>
    <row r="142" spans="1:20" s="8" customFormat="1" ht="11" x14ac:dyDescent="0.15">
      <c r="A142" s="1"/>
      <c r="H142" s="11"/>
      <c r="K142" s="11"/>
      <c r="N142" s="11"/>
      <c r="Q142" s="11"/>
      <c r="T142" s="11"/>
    </row>
    <row r="143" spans="1:20" s="8" customFormat="1" ht="11" x14ac:dyDescent="0.15">
      <c r="A143" s="1"/>
      <c r="H143" s="11"/>
      <c r="K143" s="11"/>
      <c r="N143" s="11"/>
      <c r="Q143" s="11"/>
      <c r="T143" s="11"/>
    </row>
    <row r="144" spans="1:20" s="8" customFormat="1" ht="11" x14ac:dyDescent="0.15">
      <c r="A144" s="1"/>
      <c r="H144" s="11"/>
      <c r="K144" s="11"/>
      <c r="N144" s="11"/>
      <c r="Q144" s="11"/>
      <c r="T144" s="11"/>
    </row>
    <row r="145" spans="1:20" s="8" customFormat="1" ht="11" x14ac:dyDescent="0.15">
      <c r="A145" s="1"/>
      <c r="H145" s="11"/>
      <c r="K145" s="11"/>
      <c r="N145" s="11"/>
      <c r="Q145" s="11"/>
      <c r="T145" s="11"/>
    </row>
    <row r="146" spans="1:20" s="8" customFormat="1" ht="11" x14ac:dyDescent="0.15">
      <c r="A146" s="1"/>
      <c r="H146" s="11"/>
      <c r="K146" s="11"/>
      <c r="N146" s="11"/>
      <c r="Q146" s="11"/>
      <c r="T146" s="11"/>
    </row>
    <row r="147" spans="1:20" s="8" customFormat="1" ht="11" x14ac:dyDescent="0.15">
      <c r="A147" s="1"/>
      <c r="H147" s="11"/>
      <c r="K147" s="11"/>
      <c r="N147" s="11"/>
      <c r="Q147" s="11"/>
      <c r="T147" s="11"/>
    </row>
    <row r="148" spans="1:20" s="8" customFormat="1" ht="11" x14ac:dyDescent="0.15">
      <c r="A148" s="1"/>
      <c r="H148" s="11"/>
      <c r="K148" s="11"/>
      <c r="N148" s="11"/>
      <c r="Q148" s="11"/>
      <c r="T148" s="11"/>
    </row>
    <row r="149" spans="1:20" s="8" customFormat="1" ht="11" x14ac:dyDescent="0.15">
      <c r="A149" s="1"/>
      <c r="H149" s="11"/>
      <c r="K149" s="11"/>
      <c r="N149" s="11"/>
      <c r="Q149" s="11"/>
      <c r="T149" s="11"/>
    </row>
    <row r="150" spans="1:20" s="8" customFormat="1" ht="11" x14ac:dyDescent="0.15">
      <c r="A150" s="1"/>
      <c r="H150" s="11"/>
      <c r="K150" s="11"/>
      <c r="N150" s="11"/>
      <c r="Q150" s="11"/>
      <c r="T150" s="11"/>
    </row>
    <row r="151" spans="1:20" s="8" customFormat="1" ht="11" x14ac:dyDescent="0.15">
      <c r="A151" s="1"/>
      <c r="H151" s="11"/>
      <c r="K151" s="11"/>
      <c r="N151" s="11"/>
      <c r="Q151" s="11"/>
      <c r="T151" s="11"/>
    </row>
    <row r="152" spans="1:20" s="8" customFormat="1" ht="11" x14ac:dyDescent="0.15">
      <c r="A152" s="1"/>
      <c r="H152" s="11"/>
      <c r="K152" s="11"/>
      <c r="N152" s="11"/>
      <c r="Q152" s="11"/>
      <c r="T152" s="11"/>
    </row>
    <row r="153" spans="1:20" s="8" customFormat="1" ht="11" x14ac:dyDescent="0.15">
      <c r="A153" s="1"/>
      <c r="H153" s="11"/>
      <c r="K153" s="11"/>
      <c r="N153" s="11"/>
      <c r="Q153" s="11"/>
      <c r="T153" s="11"/>
    </row>
    <row r="154" spans="1:20" s="8" customFormat="1" ht="11" x14ac:dyDescent="0.15">
      <c r="A154" s="1"/>
      <c r="H154" s="11"/>
      <c r="K154" s="11"/>
      <c r="N154" s="11"/>
      <c r="Q154" s="11"/>
      <c r="T154" s="11"/>
    </row>
    <row r="155" spans="1:20" s="8" customFormat="1" ht="11" x14ac:dyDescent="0.15">
      <c r="A155" s="1"/>
      <c r="H155" s="11"/>
      <c r="K155" s="11"/>
      <c r="N155" s="11"/>
      <c r="Q155" s="11"/>
      <c r="T155" s="11"/>
    </row>
    <row r="156" spans="1:20" s="8" customFormat="1" ht="11" x14ac:dyDescent="0.15">
      <c r="A156" s="1"/>
      <c r="H156" s="11"/>
      <c r="K156" s="11"/>
      <c r="N156" s="11"/>
      <c r="Q156" s="11"/>
      <c r="T156" s="11"/>
    </row>
    <row r="157" spans="1:20" s="8" customFormat="1" ht="11" x14ac:dyDescent="0.15">
      <c r="A157" s="1"/>
      <c r="H157" s="11"/>
      <c r="K157" s="11"/>
      <c r="N157" s="11"/>
      <c r="Q157" s="11"/>
      <c r="T157" s="11"/>
    </row>
    <row r="158" spans="1:20" s="8" customFormat="1" ht="11" x14ac:dyDescent="0.15">
      <c r="A158" s="1"/>
      <c r="H158" s="11"/>
      <c r="K158" s="11"/>
      <c r="N158" s="11"/>
      <c r="Q158" s="11"/>
      <c r="T158" s="11"/>
    </row>
    <row r="159" spans="1:20" s="8" customFormat="1" ht="11" x14ac:dyDescent="0.15">
      <c r="A159" s="1"/>
      <c r="H159" s="11"/>
      <c r="K159" s="11"/>
      <c r="N159" s="11"/>
      <c r="Q159" s="11"/>
      <c r="T159" s="11"/>
    </row>
    <row r="160" spans="1:20" s="8" customFormat="1" ht="11" x14ac:dyDescent="0.15">
      <c r="A160" s="1"/>
      <c r="H160" s="11"/>
      <c r="K160" s="11"/>
      <c r="N160" s="11"/>
      <c r="Q160" s="11"/>
      <c r="T160" s="11"/>
    </row>
    <row r="161" spans="1:20" s="8" customFormat="1" ht="11" x14ac:dyDescent="0.15">
      <c r="A161" s="1"/>
      <c r="H161" s="11"/>
      <c r="K161" s="11"/>
      <c r="N161" s="11"/>
      <c r="Q161" s="11"/>
      <c r="T161" s="11"/>
    </row>
    <row r="162" spans="1:20" s="8" customFormat="1" ht="11" x14ac:dyDescent="0.15">
      <c r="A162" s="1"/>
      <c r="H162" s="11"/>
      <c r="K162" s="11"/>
      <c r="N162" s="11"/>
      <c r="Q162" s="11"/>
      <c r="T162" s="11"/>
    </row>
  </sheetData>
  <sheetProtection algorithmName="SHA-512" hashValue="7wNE5V20NLL9QLLw5m3tZGM61HKs27F12R9JiomEiycomLTaOaCUrGcAPyl0OagCZUr6hR5cjL1o6i3EyUkC2A==" saltValue="rVRMRgZiSPgFS2iJ4nKiPQ==" spinCount="100000" sheet="1" selectLockedCells="1"/>
  <mergeCells count="111">
    <mergeCell ref="B1:T1"/>
    <mergeCell ref="R6:T6"/>
    <mergeCell ref="B3:T3"/>
    <mergeCell ref="B4:E4"/>
    <mergeCell ref="B5:D5"/>
    <mergeCell ref="F5:H5"/>
    <mergeCell ref="I5:K5"/>
    <mergeCell ref="L5:N5"/>
    <mergeCell ref="O5:Q5"/>
    <mergeCell ref="R5:T5"/>
    <mergeCell ref="B6:D6"/>
    <mergeCell ref="F6:H6"/>
    <mergeCell ref="I6:K6"/>
    <mergeCell ref="L6:N6"/>
    <mergeCell ref="O6:Q6"/>
    <mergeCell ref="B10:T10"/>
    <mergeCell ref="F7:H7"/>
    <mergeCell ref="I7:K7"/>
    <mergeCell ref="L7:N7"/>
    <mergeCell ref="O7:Q7"/>
    <mergeCell ref="R7:T7"/>
    <mergeCell ref="B12:T12"/>
    <mergeCell ref="B14:T14"/>
    <mergeCell ref="B15:E15"/>
    <mergeCell ref="F15:H15"/>
    <mergeCell ref="I15:K15"/>
    <mergeCell ref="L15:N15"/>
    <mergeCell ref="O15:Q15"/>
    <mergeCell ref="R15:T15"/>
    <mergeCell ref="B13:S13"/>
    <mergeCell ref="B7:D7"/>
    <mergeCell ref="B8:D8"/>
    <mergeCell ref="F8:H8"/>
    <mergeCell ref="I8:K8"/>
    <mergeCell ref="L8:N8"/>
    <mergeCell ref="O8:Q8"/>
    <mergeCell ref="R8:T8"/>
    <mergeCell ref="C17:D17"/>
    <mergeCell ref="C18:D18"/>
    <mergeCell ref="C24:D24"/>
    <mergeCell ref="C25:D25"/>
    <mergeCell ref="C26:D26"/>
    <mergeCell ref="C19:D19"/>
    <mergeCell ref="C21:D21"/>
    <mergeCell ref="C23:D23"/>
    <mergeCell ref="C22:D22"/>
    <mergeCell ref="C20:D20"/>
    <mergeCell ref="C27:D27"/>
    <mergeCell ref="C28:D28"/>
    <mergeCell ref="C29:D29"/>
    <mergeCell ref="C30:D30"/>
    <mergeCell ref="C31:D31"/>
    <mergeCell ref="C39:E39"/>
    <mergeCell ref="C32:D32"/>
    <mergeCell ref="C33:D33"/>
    <mergeCell ref="B34:E34"/>
    <mergeCell ref="B38:T38"/>
    <mergeCell ref="C52:E52"/>
    <mergeCell ref="C40:E40"/>
    <mergeCell ref="C41:E41"/>
    <mergeCell ref="C42:E42"/>
    <mergeCell ref="C43:E43"/>
    <mergeCell ref="C44:E44"/>
    <mergeCell ref="C45:E45"/>
    <mergeCell ref="C46:E46"/>
    <mergeCell ref="C47:E47"/>
    <mergeCell ref="C48:E48"/>
    <mergeCell ref="C50:E50"/>
    <mergeCell ref="C51:E51"/>
    <mergeCell ref="C49:E49"/>
    <mergeCell ref="C66:E66"/>
    <mergeCell ref="C53:E53"/>
    <mergeCell ref="C54:E54"/>
    <mergeCell ref="C56:E56"/>
    <mergeCell ref="C57:E57"/>
    <mergeCell ref="C59:E59"/>
    <mergeCell ref="C60:E60"/>
    <mergeCell ref="C61:E61"/>
    <mergeCell ref="C62:E62"/>
    <mergeCell ref="C63:E63"/>
    <mergeCell ref="C64:E64"/>
    <mergeCell ref="C65:E65"/>
    <mergeCell ref="C58:E58"/>
    <mergeCell ref="C55:E55"/>
    <mergeCell ref="B96:D96"/>
    <mergeCell ref="B97:T97"/>
    <mergeCell ref="B99:D99"/>
    <mergeCell ref="B67:T67"/>
    <mergeCell ref="B68:E68"/>
    <mergeCell ref="B83:F83"/>
    <mergeCell ref="B85:T85"/>
    <mergeCell ref="B86:T86"/>
    <mergeCell ref="C87:D87"/>
    <mergeCell ref="C95:D95"/>
    <mergeCell ref="B71:T71"/>
    <mergeCell ref="B72:T72"/>
    <mergeCell ref="B70:F70"/>
    <mergeCell ref="B110:H110"/>
    <mergeCell ref="B103:T103"/>
    <mergeCell ref="B104:C104"/>
    <mergeCell ref="D104:T104"/>
    <mergeCell ref="B105:C105"/>
    <mergeCell ref="D105:T105"/>
    <mergeCell ref="B109:C109"/>
    <mergeCell ref="D109:T109"/>
    <mergeCell ref="B106:C106"/>
    <mergeCell ref="D106:T106"/>
    <mergeCell ref="B107:C107"/>
    <mergeCell ref="D107:T107"/>
    <mergeCell ref="B108:C108"/>
    <mergeCell ref="D108:T108"/>
  </mergeCells>
  <conditionalFormatting sqref="G18:G32">
    <cfRule type="containsText" dxfId="28" priority="104" operator="containsText" text="Covid">
      <formula>NOT(ISERROR(SEARCH("Covid",G18)))</formula>
    </cfRule>
  </conditionalFormatting>
  <conditionalFormatting sqref="G40">
    <cfRule type="containsText" dxfId="27" priority="56" operator="containsText" text="Covid">
      <formula>NOT(ISERROR(SEARCH("Covid",G40)))</formula>
    </cfRule>
  </conditionalFormatting>
  <conditionalFormatting sqref="G41:G66">
    <cfRule type="containsText" dxfId="26" priority="55" operator="containsText" text="Covid">
      <formula>NOT(ISERROR(SEARCH("Covid",G41)))</formula>
    </cfRule>
  </conditionalFormatting>
  <conditionalFormatting sqref="G88:G95">
    <cfRule type="containsText" dxfId="25" priority="53" operator="containsText" text="Covid">
      <formula>NOT(ISERROR(SEARCH("Covid",G88)))</formula>
    </cfRule>
  </conditionalFormatting>
  <conditionalFormatting sqref="J18:J32">
    <cfRule type="containsText" dxfId="24" priority="11" operator="containsText" text="Covid">
      <formula>NOT(ISERROR(SEARCH("Covid",J18)))</formula>
    </cfRule>
  </conditionalFormatting>
  <conditionalFormatting sqref="J40:J66">
    <cfRule type="containsText" dxfId="23" priority="19" operator="containsText" text="Covid">
      <formula>NOT(ISERROR(SEARCH("Covid",J40)))</formula>
    </cfRule>
  </conditionalFormatting>
  <conditionalFormatting sqref="J88:J95">
    <cfRule type="containsText" dxfId="22" priority="35" operator="containsText" text="Covid">
      <formula>NOT(ISERROR(SEARCH("Covid",J88)))</formula>
    </cfRule>
  </conditionalFormatting>
  <conditionalFormatting sqref="M18:M32">
    <cfRule type="containsText" dxfId="21" priority="9" operator="containsText" text="Covid">
      <formula>NOT(ISERROR(SEARCH("Covid",M18)))</formula>
    </cfRule>
  </conditionalFormatting>
  <conditionalFormatting sqref="M40:M66">
    <cfRule type="containsText" dxfId="20" priority="17" operator="containsText" text="Covid">
      <formula>NOT(ISERROR(SEARCH("Covid",M40)))</formula>
    </cfRule>
  </conditionalFormatting>
  <conditionalFormatting sqref="M88:M95">
    <cfRule type="containsText" dxfId="19" priority="33" operator="containsText" text="Covid">
      <formula>NOT(ISERROR(SEARCH("Covid",M88)))</formula>
    </cfRule>
  </conditionalFormatting>
  <conditionalFormatting sqref="P18:P32">
    <cfRule type="containsText" dxfId="18" priority="7" operator="containsText" text="Covid">
      <formula>NOT(ISERROR(SEARCH("Covid",P18)))</formula>
    </cfRule>
  </conditionalFormatting>
  <conditionalFormatting sqref="P40:P66">
    <cfRule type="containsText" dxfId="17" priority="15" operator="containsText" text="Covid">
      <formula>NOT(ISERROR(SEARCH("Covid",P40)))</formula>
    </cfRule>
  </conditionalFormatting>
  <conditionalFormatting sqref="P88:P95">
    <cfRule type="containsText" dxfId="16" priority="31" operator="containsText" text="Covid">
      <formula>NOT(ISERROR(SEARCH("Covid",P88)))</formula>
    </cfRule>
  </conditionalFormatting>
  <conditionalFormatting sqref="R18:S32">
    <cfRule type="containsText" dxfId="15" priority="3" operator="containsText" text="Covid">
      <formula>NOT(ISERROR(SEARCH("Covid",R18)))</formula>
    </cfRule>
  </conditionalFormatting>
  <conditionalFormatting sqref="S40:S66">
    <cfRule type="containsText" dxfId="14" priority="13" operator="containsText" text="Covid">
      <formula>NOT(ISERROR(SEARCH("Covid",S40)))</formula>
    </cfRule>
  </conditionalFormatting>
  <conditionalFormatting sqref="S88:S95">
    <cfRule type="containsText" dxfId="13" priority="29" operator="containsText" text="Covid">
      <formula>NOT(ISERROR(SEARCH("Covid",S88)))</formula>
    </cfRule>
  </conditionalFormatting>
  <hyperlinks>
    <hyperlink ref="H111" location="'Inschrijfform te betalen'!A1" display="Te betalen" xr:uid="{00000000-0004-0000-0100-000000000000}"/>
    <hyperlink ref="K110" location="'Inschrijfform oude muziek'!A1" display="Oude muziek" xr:uid="{00000000-0004-0000-0100-000001000000}"/>
    <hyperlink ref="N110" location="'Inschrijfform huur'!A1" display="Huur" xr:uid="{00000000-0004-0000-0100-000002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6145"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A610-F65C-1B45-AE9A-B79EE427C38B}">
  <dimension ref="A1"/>
  <sheetViews>
    <sheetView workbookViewId="0"/>
  </sheetViews>
  <sheetFormatPr baseColWidth="10" defaultRowHeight="13" x14ac:dyDescent="0.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O170"/>
  <sheetViews>
    <sheetView topLeftCell="A5" zoomScale="120" zoomScaleNormal="120" zoomScalePageLayoutView="120" workbookViewId="0">
      <pane ySplit="4" topLeftCell="A9" activePane="bottomLeft" state="frozen"/>
      <selection activeCell="A5" sqref="A5"/>
      <selection pane="bottomLeft"/>
    </sheetView>
  </sheetViews>
  <sheetFormatPr baseColWidth="10" defaultColWidth="9.1640625" defaultRowHeight="16" x14ac:dyDescent="0.2"/>
  <cols>
    <col min="1" max="1" width="3.5" style="1" customWidth="1"/>
    <col min="2" max="2" width="13.5" style="2" customWidth="1"/>
    <col min="3" max="3" width="9.33203125" style="2" customWidth="1"/>
    <col min="4" max="4" width="14.83203125" style="2" customWidth="1"/>
    <col min="5" max="5" width="5.83203125" style="2" customWidth="1"/>
    <col min="6" max="6" width="3.33203125" style="2" customWidth="1"/>
    <col min="7" max="7" width="9.5" style="3" customWidth="1"/>
    <col min="8" max="8" width="3.33203125" style="2" customWidth="1"/>
    <col min="9" max="9" width="9.5" style="3" customWidth="1"/>
    <col min="10" max="10" width="3.33203125" style="2" customWidth="1"/>
    <col min="11" max="11" width="9.6640625" style="3" customWidth="1"/>
    <col min="12" max="12" width="3.33203125" style="2" customWidth="1"/>
    <col min="13" max="13" width="9.6640625" style="3" customWidth="1"/>
    <col min="14" max="14" width="3.33203125" style="2" customWidth="1"/>
    <col min="15" max="15" width="9.5" style="3" customWidth="1"/>
    <col min="16" max="16384" width="9.1640625" style="2"/>
  </cols>
  <sheetData>
    <row r="1" spans="1:15" s="8" customFormat="1" ht="13.5" customHeight="1" x14ac:dyDescent="0.15">
      <c r="A1" s="1"/>
      <c r="B1" s="332" t="s">
        <v>171</v>
      </c>
      <c r="C1" s="332"/>
      <c r="D1" s="332"/>
      <c r="E1" s="332"/>
      <c r="F1" s="332"/>
      <c r="G1" s="332"/>
      <c r="H1" s="332"/>
      <c r="I1" s="332"/>
      <c r="J1" s="332"/>
      <c r="K1" s="332"/>
      <c r="L1" s="332"/>
      <c r="M1" s="332"/>
      <c r="N1" s="332"/>
      <c r="O1" s="332"/>
    </row>
    <row r="2" spans="1:15" s="8" customFormat="1" ht="3" customHeight="1" x14ac:dyDescent="0.15">
      <c r="A2" s="1"/>
      <c r="B2" s="33"/>
      <c r="C2" s="33"/>
      <c r="D2" s="33"/>
      <c r="E2" s="33"/>
      <c r="F2" s="34"/>
      <c r="G2" s="35"/>
      <c r="H2" s="34"/>
      <c r="I2" s="35"/>
      <c r="J2" s="34"/>
      <c r="K2" s="35"/>
      <c r="L2" s="34"/>
      <c r="M2" s="35"/>
      <c r="N2" s="34"/>
      <c r="O2" s="11"/>
    </row>
    <row r="3" spans="1:15" s="8" customFormat="1" ht="11" x14ac:dyDescent="0.15">
      <c r="A3" s="1" t="s">
        <v>190</v>
      </c>
      <c r="B3" s="354" t="s">
        <v>146</v>
      </c>
      <c r="C3" s="354"/>
      <c r="D3" s="354"/>
      <c r="E3" s="354"/>
      <c r="F3" s="354"/>
      <c r="G3" s="354"/>
      <c r="H3" s="354"/>
      <c r="I3" s="354"/>
      <c r="J3" s="354"/>
      <c r="K3" s="354"/>
      <c r="L3" s="354"/>
      <c r="M3" s="354"/>
      <c r="N3" s="354"/>
      <c r="O3" s="354"/>
    </row>
    <row r="4" spans="1:15" s="38" customFormat="1" ht="11" x14ac:dyDescent="0.15">
      <c r="A4" s="12"/>
      <c r="B4" s="355"/>
      <c r="C4" s="355"/>
      <c r="D4" s="355"/>
      <c r="E4" s="355"/>
      <c r="F4" s="8" t="s">
        <v>24</v>
      </c>
      <c r="G4" s="10"/>
      <c r="H4" s="8" t="s">
        <v>25</v>
      </c>
      <c r="I4" s="10"/>
      <c r="J4" s="8" t="s">
        <v>26</v>
      </c>
      <c r="K4" s="10"/>
      <c r="L4" s="8" t="s">
        <v>27</v>
      </c>
      <c r="M4" s="10"/>
      <c r="N4" s="8" t="s">
        <v>28</v>
      </c>
      <c r="O4" s="10"/>
    </row>
    <row r="5" spans="1:15" s="8" customFormat="1" ht="12" customHeight="1" x14ac:dyDescent="0.15">
      <c r="A5" s="1"/>
      <c r="B5" s="326" t="s">
        <v>11</v>
      </c>
      <c r="C5" s="326"/>
      <c r="D5" s="326"/>
      <c r="F5" s="354" t="str">
        <f>IF('Inschrijfform algemeen'!F56="","",'Inschrijfform algemeen'!F56)</f>
        <v/>
      </c>
      <c r="G5" s="354"/>
      <c r="H5" s="354" t="str">
        <f>IF('Inschrijfform algemeen'!H56="","",'Inschrijfform algemeen'!H56)</f>
        <v/>
      </c>
      <c r="I5" s="354"/>
      <c r="J5" s="354" t="str">
        <f>IF('Inschrijfform algemeen'!J56="","",'Inschrijfform algemeen'!J56)</f>
        <v/>
      </c>
      <c r="K5" s="354"/>
      <c r="L5" s="354" t="str">
        <f>IF('Inschrijfform algemeen'!L56="","",'Inschrijfform algemeen'!L56)</f>
        <v/>
      </c>
      <c r="M5" s="354"/>
      <c r="N5" s="354" t="str">
        <f>IF('Inschrijfform algemeen'!N56="","",'Inschrijfform algemeen'!N56)</f>
        <v/>
      </c>
      <c r="O5" s="354"/>
    </row>
    <row r="6" spans="1:15" s="8" customFormat="1" ht="12" customHeight="1" x14ac:dyDescent="0.15">
      <c r="A6" s="1"/>
      <c r="B6" s="326" t="s">
        <v>12</v>
      </c>
      <c r="C6" s="326"/>
      <c r="D6" s="326"/>
      <c r="E6" s="13"/>
      <c r="F6" s="354" t="str">
        <f>IF('Inschrijfform algemeen'!F57="","",'Inschrijfform algemeen'!F57)</f>
        <v/>
      </c>
      <c r="G6" s="354"/>
      <c r="H6" s="354" t="str">
        <f>IF('Inschrijfform algemeen'!H57="","",'Inschrijfform algemeen'!H57)</f>
        <v/>
      </c>
      <c r="I6" s="354"/>
      <c r="J6" s="354" t="str">
        <f>IF('Inschrijfform algemeen'!J57="","",'Inschrijfform algemeen'!J57)</f>
        <v/>
      </c>
      <c r="K6" s="354"/>
      <c r="L6" s="354" t="str">
        <f>IF('Inschrijfform algemeen'!L57="","",'Inschrijfform algemeen'!L57)</f>
        <v/>
      </c>
      <c r="M6" s="354"/>
      <c r="N6" s="354" t="str">
        <f>IF('Inschrijfform algemeen'!N57="","",'Inschrijfform algemeen'!N57)</f>
        <v/>
      </c>
      <c r="O6" s="354"/>
    </row>
    <row r="7" spans="1:15" s="8" customFormat="1" ht="12" customHeight="1" x14ac:dyDescent="0.15">
      <c r="A7" s="1"/>
      <c r="B7" s="326" t="s">
        <v>170</v>
      </c>
      <c r="C7" s="326"/>
      <c r="D7" s="326"/>
      <c r="E7" s="13"/>
      <c r="F7" s="354" t="str">
        <f>IF('Inschrijfform algemeen'!F62="","",'Inschrijfform algemeen'!F62)</f>
        <v/>
      </c>
      <c r="G7" s="354"/>
      <c r="H7" s="354" t="str">
        <f>IF('Inschrijfform algemeen'!H62="","",'Inschrijfform algemeen'!H62)</f>
        <v/>
      </c>
      <c r="I7" s="354"/>
      <c r="J7" s="354" t="str">
        <f>IF('Inschrijfform algemeen'!J62="","",'Inschrijfform algemeen'!J62)</f>
        <v/>
      </c>
      <c r="K7" s="354"/>
      <c r="L7" s="354" t="str">
        <f>IF('Inschrijfform algemeen'!L62="","",'Inschrijfform algemeen'!L62)</f>
        <v/>
      </c>
      <c r="M7" s="354"/>
      <c r="N7" s="354" t="str">
        <f>IF('Inschrijfform algemeen'!N62="","",'Inschrijfform algemeen'!N62)</f>
        <v/>
      </c>
      <c r="O7" s="354"/>
    </row>
    <row r="8" spans="1:15" s="8" customFormat="1" ht="12" customHeight="1" x14ac:dyDescent="0.15">
      <c r="A8" s="1"/>
      <c r="B8" s="326" t="s">
        <v>605</v>
      </c>
      <c r="C8" s="326"/>
      <c r="D8" s="326"/>
      <c r="E8" s="13"/>
      <c r="F8" s="361" t="str">
        <f>IF('Inschrijfform algemeen'!G64="","",'Inschrijfform algemeen'!G64)</f>
        <v/>
      </c>
      <c r="G8" s="354"/>
      <c r="H8" s="361" t="str">
        <f>IF('Inschrijfform algemeen'!I64="","",'Inschrijfform algemeen'!I64)</f>
        <v/>
      </c>
      <c r="I8" s="354"/>
      <c r="J8" s="361" t="str">
        <f>IF('Inschrijfform algemeen'!K64="","",'Inschrijfform algemeen'!K64)</f>
        <v/>
      </c>
      <c r="K8" s="354"/>
      <c r="L8" s="361" t="str">
        <f>IF('Inschrijfform algemeen'!M64="","",'Inschrijfform algemeen'!M64)</f>
        <v/>
      </c>
      <c r="M8" s="354"/>
      <c r="N8" s="361" t="str">
        <f>IF('Inschrijfform algemeen'!O64="","",'Inschrijfform algemeen'!O64)</f>
        <v/>
      </c>
      <c r="O8" s="354"/>
    </row>
    <row r="9" spans="1:15" s="8" customFormat="1" ht="3" customHeight="1" x14ac:dyDescent="0.15">
      <c r="A9" s="1"/>
      <c r="G9" s="11"/>
      <c r="I9" s="11"/>
      <c r="K9" s="11"/>
      <c r="M9" s="11"/>
      <c r="O9" s="11"/>
    </row>
    <row r="10" spans="1:15" s="8" customFormat="1" ht="11" x14ac:dyDescent="0.15">
      <c r="A10" s="1"/>
      <c r="B10" s="350" t="s">
        <v>682</v>
      </c>
      <c r="C10" s="350"/>
      <c r="D10" s="350"/>
      <c r="E10" s="350"/>
      <c r="F10" s="350"/>
      <c r="G10" s="350"/>
      <c r="H10" s="350"/>
      <c r="I10" s="350"/>
      <c r="J10" s="350"/>
      <c r="K10" s="350"/>
      <c r="L10" s="350"/>
      <c r="M10" s="350"/>
      <c r="N10" s="350"/>
      <c r="O10" s="350"/>
    </row>
    <row r="11" spans="1:15" s="8" customFormat="1" ht="3" customHeight="1" x14ac:dyDescent="0.15">
      <c r="A11" s="1"/>
      <c r="G11" s="11"/>
      <c r="I11" s="11"/>
      <c r="K11" s="11"/>
      <c r="M11" s="11"/>
      <c r="O11" s="11"/>
    </row>
    <row r="12" spans="1:15" s="8" customFormat="1" ht="11" hidden="1" x14ac:dyDescent="0.15">
      <c r="A12" s="1" t="s">
        <v>184</v>
      </c>
      <c r="B12" s="354" t="s">
        <v>107</v>
      </c>
      <c r="C12" s="354"/>
      <c r="D12" s="354"/>
      <c r="E12" s="354"/>
      <c r="F12" s="354"/>
      <c r="G12" s="354"/>
      <c r="H12" s="354"/>
      <c r="I12" s="354"/>
      <c r="J12" s="354"/>
      <c r="K12" s="354"/>
      <c r="L12" s="354"/>
      <c r="M12" s="354"/>
      <c r="N12" s="354"/>
      <c r="O12" s="354"/>
    </row>
    <row r="13" spans="1:15" s="8" customFormat="1" ht="11" hidden="1" x14ac:dyDescent="0.15">
      <c r="A13" s="1"/>
      <c r="B13" s="406" t="s">
        <v>106</v>
      </c>
      <c r="C13" s="406"/>
      <c r="D13" s="406"/>
      <c r="E13" s="406"/>
      <c r="F13" s="406"/>
      <c r="G13" s="406"/>
      <c r="H13" s="406"/>
      <c r="I13" s="406"/>
      <c r="J13" s="406"/>
      <c r="K13" s="406"/>
      <c r="L13" s="406"/>
      <c r="M13" s="406"/>
      <c r="N13" s="406"/>
      <c r="O13" s="406"/>
    </row>
    <row r="14" spans="1:15" s="8" customFormat="1" ht="11" hidden="1" x14ac:dyDescent="0.15">
      <c r="A14" s="1"/>
      <c r="B14" s="355"/>
      <c r="C14" s="355"/>
      <c r="D14" s="355"/>
      <c r="E14" s="355"/>
      <c r="F14" s="365" t="s">
        <v>24</v>
      </c>
      <c r="G14" s="365"/>
      <c r="H14" s="365" t="s">
        <v>25</v>
      </c>
      <c r="I14" s="365"/>
      <c r="J14" s="365" t="s">
        <v>26</v>
      </c>
      <c r="K14" s="365"/>
      <c r="L14" s="365" t="s">
        <v>27</v>
      </c>
      <c r="M14" s="365"/>
      <c r="N14" s="365" t="s">
        <v>28</v>
      </c>
      <c r="O14" s="365"/>
    </row>
    <row r="15" spans="1:15" s="8" customFormat="1" ht="11" hidden="1" x14ac:dyDescent="0.15">
      <c r="A15" s="82" t="s">
        <v>268</v>
      </c>
      <c r="B15" s="8" t="s">
        <v>42</v>
      </c>
      <c r="C15" s="365" t="s">
        <v>43</v>
      </c>
      <c r="D15" s="365"/>
      <c r="E15" s="8" t="s">
        <v>44</v>
      </c>
      <c r="F15" s="38" t="s">
        <v>45</v>
      </c>
      <c r="G15" s="10" t="s">
        <v>46</v>
      </c>
      <c r="H15" s="38" t="s">
        <v>45</v>
      </c>
      <c r="I15" s="10" t="s">
        <v>46</v>
      </c>
      <c r="J15" s="38" t="s">
        <v>45</v>
      </c>
      <c r="K15" s="10" t="s">
        <v>46</v>
      </c>
      <c r="L15" s="38" t="s">
        <v>45</v>
      </c>
      <c r="M15" s="10" t="s">
        <v>46</v>
      </c>
      <c r="N15" s="38" t="s">
        <v>45</v>
      </c>
      <c r="O15" s="10" t="s">
        <v>46</v>
      </c>
    </row>
    <row r="16" spans="1:15" s="8" customFormat="1" ht="10.25" hidden="1" customHeight="1" x14ac:dyDescent="0.15">
      <c r="A16" s="1" t="s">
        <v>263</v>
      </c>
      <c r="B16" s="13" t="s">
        <v>238</v>
      </c>
      <c r="C16" s="365" t="s">
        <v>252</v>
      </c>
      <c r="D16" s="365"/>
      <c r="E16" s="8">
        <v>75</v>
      </c>
      <c r="F16" s="21"/>
      <c r="G16" s="22" t="str">
        <f>IF(F16="X",Tariefstructuur!$B$4,"")</f>
        <v/>
      </c>
      <c r="H16" s="21"/>
      <c r="I16" s="22" t="str">
        <f>IF(H16="X",Tariefstructuur!$B$4,"")</f>
        <v/>
      </c>
      <c r="J16" s="21"/>
      <c r="K16" s="22" t="str">
        <f>IF(J16="X",Tariefstructuur!$B$4,"")</f>
        <v/>
      </c>
      <c r="L16" s="21"/>
      <c r="M16" s="22" t="str">
        <f>IF(L16="X",Tariefstructuur!$B$4,"")</f>
        <v/>
      </c>
      <c r="N16" s="21"/>
      <c r="O16" s="22" t="str">
        <f>IF(N16="X",Tariefstructuur!$B$4,"")</f>
        <v/>
      </c>
    </row>
    <row r="17" spans="1:15" s="8" customFormat="1" ht="12" hidden="1" x14ac:dyDescent="0.15">
      <c r="A17" s="75" t="s">
        <v>264</v>
      </c>
      <c r="B17" s="80" t="s">
        <v>330</v>
      </c>
      <c r="C17" s="399" t="s">
        <v>334</v>
      </c>
      <c r="D17" s="399"/>
      <c r="E17" s="81">
        <v>165</v>
      </c>
      <c r="F17" s="78"/>
      <c r="G17" s="22" t="str">
        <f>IF(F17="X",Tariefstructuur!$B$5,"")</f>
        <v/>
      </c>
      <c r="H17" s="21"/>
      <c r="I17" s="22" t="str">
        <f>IF(H17="X",Tariefstructuur!$B$5,"")</f>
        <v/>
      </c>
      <c r="J17" s="21"/>
      <c r="K17" s="22" t="str">
        <f>IF(J17="X",Tariefstructuur!$B$5,"")</f>
        <v/>
      </c>
      <c r="L17" s="21"/>
      <c r="M17" s="22" t="str">
        <f>IF(L17="X",Tariefstructuur!$B$5,"")</f>
        <v/>
      </c>
      <c r="N17" s="21"/>
      <c r="O17" s="22" t="str">
        <f>IF(N17="X",Tariefstructuur!$B$5,"")</f>
        <v/>
      </c>
    </row>
    <row r="18" spans="1:15" s="8" customFormat="1" ht="12" hidden="1" x14ac:dyDescent="0.15">
      <c r="A18" s="75"/>
      <c r="B18" s="80" t="s">
        <v>314</v>
      </c>
      <c r="C18" s="399" t="s">
        <v>302</v>
      </c>
      <c r="D18" s="399"/>
      <c r="E18" s="81">
        <v>165</v>
      </c>
      <c r="F18" s="78"/>
      <c r="G18" s="22" t="str">
        <f>IF(F18="X",Tariefstructuur!$B$5,"")</f>
        <v/>
      </c>
      <c r="H18" s="21"/>
      <c r="I18" s="22" t="str">
        <f>IF(H18="X",Tariefstructuur!$B$5,"")</f>
        <v/>
      </c>
      <c r="J18" s="21"/>
      <c r="K18" s="22" t="str">
        <f>IF(J18="X",Tariefstructuur!$B$5,"")</f>
        <v/>
      </c>
      <c r="L18" s="21"/>
      <c r="M18" s="22" t="str">
        <f>IF(L18="X",Tariefstructuur!$B$5,"")</f>
        <v/>
      </c>
      <c r="N18" s="21"/>
      <c r="O18" s="22" t="str">
        <f>IF(N18="X",Tariefstructuur!$B$5,"")</f>
        <v/>
      </c>
    </row>
    <row r="19" spans="1:15" s="8" customFormat="1" ht="11" hidden="1" x14ac:dyDescent="0.15">
      <c r="A19" s="75"/>
      <c r="B19" s="76" t="s">
        <v>331</v>
      </c>
      <c r="C19" s="398" t="s">
        <v>332</v>
      </c>
      <c r="D19" s="398"/>
      <c r="E19" s="77">
        <v>45</v>
      </c>
      <c r="F19" s="78"/>
      <c r="G19" s="22" t="str">
        <f>IF(F19="X",Tariefstructuur!$B$7,"")</f>
        <v/>
      </c>
      <c r="H19" s="21"/>
      <c r="I19" s="22" t="str">
        <f>IF(H19="X",Tariefstructuur!$B$7,"")</f>
        <v/>
      </c>
      <c r="J19" s="21"/>
      <c r="K19" s="22" t="str">
        <f>IF(J19="X",Tariefstructuur!$B$7,"")</f>
        <v/>
      </c>
      <c r="L19" s="21"/>
      <c r="M19" s="22" t="str">
        <f>IF(L19="X",Tariefstructuur!$B$7,"")</f>
        <v/>
      </c>
      <c r="N19" s="21"/>
      <c r="O19" s="22" t="str">
        <f>IF(N19="X",Tariefstructuur!$B$7,"")</f>
        <v/>
      </c>
    </row>
    <row r="20" spans="1:15" s="8" customFormat="1" ht="11" hidden="1" x14ac:dyDescent="0.15">
      <c r="A20" s="75"/>
      <c r="B20" s="76" t="s">
        <v>333</v>
      </c>
      <c r="C20" s="398" t="s">
        <v>260</v>
      </c>
      <c r="D20" s="398"/>
      <c r="E20" s="77">
        <v>45</v>
      </c>
      <c r="F20" s="78"/>
      <c r="G20" s="22" t="str">
        <f>IF(F20="X",Tariefstructuur!$B$7,"")</f>
        <v/>
      </c>
      <c r="H20" s="21"/>
      <c r="I20" s="22" t="str">
        <f>IF(H20="X",Tariefstructuur!$B$7,"")</f>
        <v/>
      </c>
      <c r="J20" s="21"/>
      <c r="K20" s="22" t="str">
        <f>IF(J20="X",Tariefstructuur!$B$7,"")</f>
        <v/>
      </c>
      <c r="L20" s="21"/>
      <c r="M20" s="22" t="str">
        <f>IF(L20="X",Tariefstructuur!$B$7,"")</f>
        <v/>
      </c>
      <c r="N20" s="21"/>
      <c r="O20" s="22" t="str">
        <f>IF(N20="X",Tariefstructuur!$B$7,"")</f>
        <v/>
      </c>
    </row>
    <row r="21" spans="1:15" s="8" customFormat="1" ht="11" hidden="1" x14ac:dyDescent="0.15">
      <c r="A21" s="75"/>
      <c r="B21" s="76" t="s">
        <v>266</v>
      </c>
      <c r="C21" s="398" t="s">
        <v>261</v>
      </c>
      <c r="D21" s="398"/>
      <c r="E21" s="77">
        <v>45</v>
      </c>
      <c r="F21" s="78"/>
      <c r="G21" s="22" t="str">
        <f>IF(F21="X",Tariefstructuur!$B$6,"")</f>
        <v/>
      </c>
      <c r="H21" s="21"/>
      <c r="I21" s="22" t="str">
        <f>IF(H21="X",Tariefstructuur!$B$6,"")</f>
        <v/>
      </c>
      <c r="J21" s="21"/>
      <c r="K21" s="22" t="str">
        <f>IF(J21="X",Tariefstructuur!$B$6,"")</f>
        <v/>
      </c>
      <c r="L21" s="21"/>
      <c r="M21" s="22" t="str">
        <f>IF(L21="X",Tariefstructuur!$B$6,"")</f>
        <v/>
      </c>
      <c r="N21" s="21"/>
      <c r="O21" s="22" t="str">
        <f>IF(N21="X",Tariefstructuur!$B$6,"")</f>
        <v/>
      </c>
    </row>
    <row r="22" spans="1:15" s="8" customFormat="1" ht="11" hidden="1" x14ac:dyDescent="0.15">
      <c r="A22" s="1"/>
      <c r="B22" s="13" t="s">
        <v>239</v>
      </c>
      <c r="C22" s="402" t="s">
        <v>251</v>
      </c>
      <c r="D22" s="402"/>
      <c r="E22" s="8">
        <v>45</v>
      </c>
      <c r="F22" s="21"/>
      <c r="G22" s="22" t="str">
        <f>IF(F22="X",Tariefstructuur!$B$8,"")</f>
        <v/>
      </c>
      <c r="H22" s="21"/>
      <c r="I22" s="22" t="str">
        <f>IF(H22="X",Tariefstructuur!$B$8,"")</f>
        <v/>
      </c>
      <c r="J22" s="21"/>
      <c r="K22" s="22" t="str">
        <f>IF(J22="X",Tariefstructuur!$B$8,"")</f>
        <v/>
      </c>
      <c r="L22" s="21"/>
      <c r="M22" s="22" t="str">
        <f>IF(L22="X",Tariefstructuur!$B$8,"")</f>
        <v/>
      </c>
      <c r="N22" s="21"/>
      <c r="O22" s="22" t="str">
        <f>IF(N22="X",Tariefstructuur!$B$8,"")</f>
        <v/>
      </c>
    </row>
    <row r="23" spans="1:15" s="8" customFormat="1" ht="11" hidden="1" x14ac:dyDescent="0.15">
      <c r="A23" s="1"/>
      <c r="B23" s="13" t="s">
        <v>240</v>
      </c>
      <c r="C23" s="365" t="s">
        <v>253</v>
      </c>
      <c r="D23" s="365"/>
      <c r="E23" s="8">
        <v>45</v>
      </c>
      <c r="F23" s="21"/>
      <c r="G23" s="22" t="str">
        <f>IF(F23="X",Tariefstructuur!$B$8,"")</f>
        <v/>
      </c>
      <c r="H23" s="21"/>
      <c r="I23" s="22" t="str">
        <f>IF(H23="X",Tariefstructuur!$B$8,"")</f>
        <v/>
      </c>
      <c r="J23" s="21"/>
      <c r="K23" s="22" t="str">
        <f>IF(J23="X",Tariefstructuur!$B$8,"")</f>
        <v/>
      </c>
      <c r="L23" s="21"/>
      <c r="M23" s="22" t="str">
        <f>IF(L23="X",Tariefstructuur!$B$8,"")</f>
        <v/>
      </c>
      <c r="N23" s="21"/>
      <c r="O23" s="22" t="str">
        <f>IF(N23="X",Tariefstructuur!$B$8,"")</f>
        <v/>
      </c>
    </row>
    <row r="24" spans="1:15" s="8" customFormat="1" ht="11" hidden="1" x14ac:dyDescent="0.15">
      <c r="A24" s="1"/>
      <c r="B24" s="13" t="s">
        <v>241</v>
      </c>
      <c r="C24" s="365" t="s">
        <v>254</v>
      </c>
      <c r="D24" s="365"/>
      <c r="E24" s="8">
        <v>45</v>
      </c>
      <c r="F24" s="21"/>
      <c r="G24" s="22" t="str">
        <f>IF(F24="X",Tariefstructuur!$B$8,"")</f>
        <v/>
      </c>
      <c r="H24" s="21"/>
      <c r="I24" s="22" t="str">
        <f>IF(H24="X",Tariefstructuur!$B$8,"")</f>
        <v/>
      </c>
      <c r="J24" s="21"/>
      <c r="K24" s="22" t="str">
        <f>IF(J24="X",Tariefstructuur!$B$8,"")</f>
        <v/>
      </c>
      <c r="L24" s="21"/>
      <c r="M24" s="22" t="str">
        <f>IF(L24="X",Tariefstructuur!$B$8,"")</f>
        <v/>
      </c>
      <c r="N24" s="21"/>
      <c r="O24" s="22" t="str">
        <f>IF(N24="X",Tariefstructuur!$B$8,"")</f>
        <v/>
      </c>
    </row>
    <row r="25" spans="1:15" s="8" customFormat="1" ht="11" hidden="1" x14ac:dyDescent="0.15">
      <c r="A25" s="1"/>
      <c r="B25" s="13" t="s">
        <v>243</v>
      </c>
      <c r="C25" s="365" t="s">
        <v>255</v>
      </c>
      <c r="D25" s="365"/>
      <c r="E25" s="8">
        <v>45</v>
      </c>
      <c r="F25" s="21"/>
      <c r="G25" s="22" t="str">
        <f>IF(F25="X",Tariefstructuur!$B$8,"")</f>
        <v/>
      </c>
      <c r="H25" s="21"/>
      <c r="I25" s="22" t="str">
        <f>IF(H25="X",Tariefstructuur!$B$8,"")</f>
        <v/>
      </c>
      <c r="J25" s="21"/>
      <c r="K25" s="22" t="str">
        <f>IF(J25="X",Tariefstructuur!$B$8,"")</f>
        <v/>
      </c>
      <c r="L25" s="21"/>
      <c r="M25" s="22" t="str">
        <f>IF(L25="X",Tariefstructuur!$B$8,"")</f>
        <v/>
      </c>
      <c r="N25" s="21"/>
      <c r="O25" s="22" t="str">
        <f>IF(N25="X",Tariefstructuur!$B$8,"")</f>
        <v/>
      </c>
    </row>
    <row r="26" spans="1:15" s="8" customFormat="1" ht="11" hidden="1" x14ac:dyDescent="0.15">
      <c r="A26" s="1"/>
      <c r="B26" s="13" t="s">
        <v>242</v>
      </c>
      <c r="C26" s="365" t="s">
        <v>256</v>
      </c>
      <c r="D26" s="365"/>
      <c r="E26" s="8">
        <v>45</v>
      </c>
      <c r="F26" s="21"/>
      <c r="G26" s="22" t="str">
        <f>IF(F26="X",Tariefstructuur!$B$8,"")</f>
        <v/>
      </c>
      <c r="H26" s="21"/>
      <c r="I26" s="22" t="str">
        <f>IF(H26="X",Tariefstructuur!$B$8,"")</f>
        <v/>
      </c>
      <c r="J26" s="21"/>
      <c r="K26" s="22" t="str">
        <f>IF(J26="X",Tariefstructuur!$B$8,"")</f>
        <v/>
      </c>
      <c r="L26" s="21"/>
      <c r="M26" s="22" t="str">
        <f>IF(L26="X",Tariefstructuur!$B$8,"")</f>
        <v/>
      </c>
      <c r="N26" s="21"/>
      <c r="O26" s="22" t="str">
        <f>IF(N26="X",Tariefstructuur!$B$8,"")</f>
        <v/>
      </c>
    </row>
    <row r="27" spans="1:15" s="8" customFormat="1" ht="11" hidden="1" x14ac:dyDescent="0.15">
      <c r="A27" s="1"/>
      <c r="B27" s="13" t="s">
        <v>244</v>
      </c>
      <c r="C27" s="365" t="s">
        <v>257</v>
      </c>
      <c r="D27" s="365"/>
      <c r="E27" s="8">
        <v>45</v>
      </c>
      <c r="F27" s="21"/>
      <c r="G27" s="22" t="str">
        <f>IF(F27="X",Tariefstructuur!$B$8,"")</f>
        <v/>
      </c>
      <c r="H27" s="21"/>
      <c r="I27" s="22" t="str">
        <f>IF(H27="X",Tariefstructuur!$B$8,"")</f>
        <v/>
      </c>
      <c r="J27" s="21"/>
      <c r="K27" s="22" t="str">
        <f>IF(J27="X",Tariefstructuur!$B$8,"")</f>
        <v/>
      </c>
      <c r="L27" s="21"/>
      <c r="M27" s="22" t="str">
        <f>IF(L27="X",Tariefstructuur!$B$8,"")</f>
        <v/>
      </c>
      <c r="N27" s="21"/>
      <c r="O27" s="22" t="str">
        <f>IF(N27="X",Tariefstructuur!$B$8,"")</f>
        <v/>
      </c>
    </row>
    <row r="28" spans="1:15" s="8" customFormat="1" ht="11" hidden="1" x14ac:dyDescent="0.15">
      <c r="A28" s="75"/>
      <c r="B28" s="76" t="s">
        <v>245</v>
      </c>
      <c r="C28" s="398" t="s">
        <v>258</v>
      </c>
      <c r="D28" s="398"/>
      <c r="E28" s="77">
        <v>45</v>
      </c>
      <c r="F28" s="78"/>
      <c r="G28" s="22" t="str">
        <f>IF(F28="X",Tariefstructuur!$B$8,"")</f>
        <v/>
      </c>
      <c r="H28" s="21"/>
      <c r="I28" s="22" t="str">
        <f>IF(H28="X",Tariefstructuur!$B$8,"")</f>
        <v/>
      </c>
      <c r="J28" s="21"/>
      <c r="K28" s="22" t="str">
        <f>IF(J28="X",Tariefstructuur!$B$8,"")</f>
        <v/>
      </c>
      <c r="L28" s="21"/>
      <c r="M28" s="22" t="str">
        <f>IF(L28="X",Tariefstructuur!$B$8,"")</f>
        <v/>
      </c>
      <c r="N28" s="21"/>
      <c r="O28" s="22" t="str">
        <f>IF(N28="X",Tariefstructuur!$B$8,"")</f>
        <v/>
      </c>
    </row>
    <row r="29" spans="1:15" s="8" customFormat="1" ht="11" hidden="1" x14ac:dyDescent="0.15">
      <c r="A29" s="75"/>
      <c r="B29" s="76"/>
      <c r="C29" s="175"/>
      <c r="D29" s="175"/>
      <c r="E29" s="77"/>
      <c r="F29" s="79">
        <f>COUNTIF(F22:F28,"X")</f>
        <v>0</v>
      </c>
      <c r="G29" s="22" t="str">
        <f>IF(F29="X",50,"")</f>
        <v/>
      </c>
      <c r="H29" s="24">
        <f>COUNTIF(H22:H28,"X")</f>
        <v>0</v>
      </c>
      <c r="I29" s="22" t="str">
        <f>IF(H29="X",50,"")</f>
        <v/>
      </c>
      <c r="J29" s="24">
        <f>COUNTIF(J22:J28,"X")</f>
        <v>0</v>
      </c>
      <c r="K29" s="22" t="str">
        <f>IF(J29="X",50,"")</f>
        <v/>
      </c>
      <c r="L29" s="24">
        <f>COUNTIF(L22:L28,"X")</f>
        <v>0</v>
      </c>
      <c r="M29" s="22" t="str">
        <f>IF(L29="X",50,"")</f>
        <v/>
      </c>
      <c r="N29" s="24">
        <f>COUNTIF(N22:N28,"X")</f>
        <v>0</v>
      </c>
      <c r="O29" s="22" t="str">
        <f>IF(N29="X",50,"")</f>
        <v/>
      </c>
    </row>
    <row r="30" spans="1:15" s="8" customFormat="1" ht="11" hidden="1" x14ac:dyDescent="0.15">
      <c r="A30" s="75"/>
      <c r="B30" s="80" t="s">
        <v>246</v>
      </c>
      <c r="C30" s="399" t="s">
        <v>259</v>
      </c>
      <c r="D30" s="399"/>
      <c r="E30" s="81">
        <v>75</v>
      </c>
      <c r="F30" s="78"/>
      <c r="G30" s="22" t="str">
        <f>IF(F30="X",Tariefstructuur!$B$9,"")</f>
        <v/>
      </c>
      <c r="H30" s="21"/>
      <c r="I30" s="22" t="str">
        <f>IF(H30="X",120,"")</f>
        <v/>
      </c>
      <c r="J30" s="21"/>
      <c r="K30" s="22" t="str">
        <f>IF(J30="X",120,"")</f>
        <v/>
      </c>
      <c r="L30" s="21"/>
      <c r="M30" s="22" t="str">
        <f>IF(L30="X",120,"")</f>
        <v/>
      </c>
      <c r="N30" s="21"/>
      <c r="O30" s="22" t="str">
        <f>IF(N30="X",120,"")</f>
        <v/>
      </c>
    </row>
    <row r="31" spans="1:15" s="8" customFormat="1" ht="11" hidden="1" x14ac:dyDescent="0.15">
      <c r="A31" s="75"/>
      <c r="B31" s="80"/>
      <c r="C31" s="176"/>
      <c r="D31" s="176"/>
      <c r="E31" s="81"/>
      <c r="F31" s="79">
        <f>COUNTIF(F30:F30,"X")</f>
        <v>0</v>
      </c>
      <c r="G31" s="22" t="str">
        <f>IF(F31="X",50,"")</f>
        <v/>
      </c>
      <c r="H31" s="24">
        <f>COUNTIF(H30:H30,"X")</f>
        <v>0</v>
      </c>
      <c r="I31" s="22" t="str">
        <f>IF(H31="X",50,"")</f>
        <v/>
      </c>
      <c r="J31" s="24">
        <f>COUNTIF(J30:J30,"X")</f>
        <v>0</v>
      </c>
      <c r="K31" s="22" t="str">
        <f>IF(J31="X",50,"")</f>
        <v/>
      </c>
      <c r="L31" s="24">
        <f>COUNTIF(L30:L30,"X")</f>
        <v>0</v>
      </c>
      <c r="M31" s="22" t="str">
        <f>IF(L31="X",50,"")</f>
        <v/>
      </c>
      <c r="N31" s="24">
        <f>COUNTIF(N30:N30,"X")</f>
        <v>0</v>
      </c>
      <c r="O31" s="22" t="str">
        <f>IF(N31="X",50,"")</f>
        <v/>
      </c>
    </row>
    <row r="32" spans="1:15" s="8" customFormat="1" ht="11" hidden="1" x14ac:dyDescent="0.15">
      <c r="A32" s="1"/>
      <c r="B32" s="13"/>
      <c r="C32" s="38"/>
      <c r="D32" s="38"/>
      <c r="F32" s="24" t="e">
        <f>COUNTIF(#REF!,"X")</f>
        <v>#REF!</v>
      </c>
      <c r="G32" s="22"/>
      <c r="H32" s="24" t="e">
        <f>COUNTIF(#REF!,"X")</f>
        <v>#REF!</v>
      </c>
      <c r="I32" s="22"/>
      <c r="J32" s="24" t="e">
        <f>COUNTIF(#REF!,"X")</f>
        <v>#REF!</v>
      </c>
      <c r="K32" s="22"/>
      <c r="L32" s="24" t="e">
        <f>COUNTIF(#REF!,"X")</f>
        <v>#REF!</v>
      </c>
      <c r="M32" s="22"/>
      <c r="N32" s="24" t="e">
        <f>COUNTIF(#REF!,"X")</f>
        <v>#REF!</v>
      </c>
      <c r="O32" s="22"/>
    </row>
    <row r="33" spans="1:15" s="8" customFormat="1" ht="11" hidden="1" x14ac:dyDescent="0.15">
      <c r="A33" s="1"/>
      <c r="B33" s="13"/>
      <c r="C33" s="38"/>
      <c r="D33" s="38"/>
      <c r="F33" s="24" t="e">
        <f>COUNTIF(#REF!,"X")</f>
        <v>#REF!</v>
      </c>
      <c r="G33" s="22"/>
      <c r="H33" s="24" t="e">
        <f>COUNTIF(#REF!,"X")</f>
        <v>#REF!</v>
      </c>
      <c r="I33" s="22"/>
      <c r="J33" s="24" t="e">
        <f>COUNTIF(#REF!,"X")</f>
        <v>#REF!</v>
      </c>
      <c r="K33" s="22"/>
      <c r="L33" s="24" t="e">
        <f>COUNTIF(#REF!,"X")</f>
        <v>#REF!</v>
      </c>
      <c r="M33" s="22"/>
      <c r="N33" s="24" t="e">
        <f>COUNTIF(#REF!,"X")</f>
        <v>#REF!</v>
      </c>
      <c r="O33" s="22"/>
    </row>
    <row r="34" spans="1:15" s="8" customFormat="1" ht="11" hidden="1" x14ac:dyDescent="0.15">
      <c r="A34" s="1"/>
      <c r="B34" s="13"/>
      <c r="C34" s="38"/>
      <c r="D34" s="38"/>
      <c r="F34" s="24" t="e">
        <f>IF(F22="X",F29+F32+F33,F29+F31+F32+F33)</f>
        <v>#REF!</v>
      </c>
      <c r="G34" s="22"/>
      <c r="H34" s="24" t="e">
        <f>IF(H22="X",H29+H32+H33,H29+H31+H32+H33)</f>
        <v>#REF!</v>
      </c>
      <c r="I34" s="22"/>
      <c r="J34" s="24" t="e">
        <f>IF(J22="X",J29+J32+J33,J29+J31+J32+J33)</f>
        <v>#REF!</v>
      </c>
      <c r="K34" s="22"/>
      <c r="L34" s="24" t="e">
        <f>IF(L22="X",L29+L32+L33,L29+L31+L32+L33)</f>
        <v>#REF!</v>
      </c>
      <c r="M34" s="22"/>
      <c r="N34" s="24" t="e">
        <f>IF(N22="X",N29+N32+N33,N29+N31+N32+N33)</f>
        <v>#REF!</v>
      </c>
      <c r="O34" s="22"/>
    </row>
    <row r="35" spans="1:15" s="8" customFormat="1" ht="11" hidden="1" x14ac:dyDescent="0.15">
      <c r="A35" s="1" t="s">
        <v>267</v>
      </c>
      <c r="B35" s="13" t="s">
        <v>247</v>
      </c>
      <c r="C35" s="365" t="s">
        <v>269</v>
      </c>
      <c r="D35" s="365"/>
      <c r="E35" s="8">
        <v>45</v>
      </c>
      <c r="F35" s="21"/>
      <c r="G35" s="22" t="str">
        <f>IF(F35="X",IF(F$7&lt;18,Tariefstructuur!$C$10,Tariefstructuur!$D$10),"")</f>
        <v/>
      </c>
      <c r="H35" s="21"/>
      <c r="I35" s="22" t="str">
        <f>IF(H35="X",IF(H$7&lt;18,Tariefstructuur!$C$10,Tariefstructuur!$D$10),"")</f>
        <v/>
      </c>
      <c r="J35" s="21"/>
      <c r="K35" s="22" t="str">
        <f>IF(J35="X",IF(J$7&lt;18,Tariefstructuur!$C$10,Tariefstructuur!$D$10),"")</f>
        <v/>
      </c>
      <c r="L35" s="21"/>
      <c r="M35" s="22" t="str">
        <f>IF(L35="X",IF(L$7&lt;18,Tariefstructuur!$C$10,Tariefstructuur!$D$10),"")</f>
        <v/>
      </c>
      <c r="N35" s="21"/>
      <c r="O35" s="22" t="str">
        <f>IF(N35="X",IF(N$7&lt;18,Tariefstructuur!$C$10,Tariefstructuur!$D$10),"")</f>
        <v/>
      </c>
    </row>
    <row r="36" spans="1:15" s="8" customFormat="1" ht="11" hidden="1" x14ac:dyDescent="0.15">
      <c r="A36" s="1" t="s">
        <v>267</v>
      </c>
      <c r="B36" s="13" t="s">
        <v>248</v>
      </c>
      <c r="C36" s="365" t="s">
        <v>262</v>
      </c>
      <c r="D36" s="365"/>
      <c r="E36" s="8">
        <v>45</v>
      </c>
      <c r="F36" s="21"/>
      <c r="G36" s="22" t="str">
        <f>IF(F36="X",IF(F$7&lt;18,Tariefstructuur!$C$10,Tariefstructuur!$D$10),"")</f>
        <v/>
      </c>
      <c r="H36" s="21"/>
      <c r="I36" s="22" t="str">
        <f>IF(H36="X",IF(H$7&lt;18,Tariefstructuur!$C$10,Tariefstructuur!$D$10),"")</f>
        <v/>
      </c>
      <c r="J36" s="21"/>
      <c r="K36" s="22" t="str">
        <f>IF(J36="X",IF(J$7&lt;18,Tariefstructuur!$C$10,Tariefstructuur!$D$10),"")</f>
        <v/>
      </c>
      <c r="L36" s="21"/>
      <c r="M36" s="22" t="str">
        <f>IF(L36="X",IF(L$7&lt;18,Tariefstructuur!$C$10,Tariefstructuur!$D$10),"")</f>
        <v/>
      </c>
      <c r="N36" s="21"/>
      <c r="O36" s="22" t="str">
        <f>IF(N36="X",IF(N$7&lt;18,Tariefstructuur!$C$10,Tariefstructuur!$D$10),"")</f>
        <v/>
      </c>
    </row>
    <row r="37" spans="1:15" s="8" customFormat="1" ht="11" hidden="1" x14ac:dyDescent="0.15">
      <c r="A37" s="1"/>
      <c r="B37" s="365" t="s">
        <v>49</v>
      </c>
      <c r="C37" s="365"/>
      <c r="D37" s="365"/>
      <c r="E37" s="365"/>
      <c r="F37" s="23"/>
      <c r="G37" s="22" t="str">
        <f>IF(SUM(G16:G36)&gt;0,SUM(G16:G36),"")</f>
        <v/>
      </c>
      <c r="H37" s="23"/>
      <c r="I37" s="22" t="str">
        <f>IF(SUM(I16:I36)&gt;0,SUM(I16:I36),"")</f>
        <v/>
      </c>
      <c r="J37" s="23"/>
      <c r="K37" s="22" t="str">
        <f>IF(SUM(K16:K36)&gt;0,SUM(K16:K36),"")</f>
        <v/>
      </c>
      <c r="L37" s="23"/>
      <c r="M37" s="22" t="str">
        <f>IF(SUM(M16:M36)&gt;0,SUM(M16:M36),"")</f>
        <v/>
      </c>
      <c r="N37" s="23"/>
      <c r="O37" s="22" t="str">
        <f>IF(SUM(O16:O36)&gt;0,SUM(O16:O36),"")</f>
        <v/>
      </c>
    </row>
    <row r="38" spans="1:15" s="8" customFormat="1" ht="3" hidden="1" customHeight="1" x14ac:dyDescent="0.15">
      <c r="A38" s="1"/>
      <c r="G38" s="11"/>
      <c r="I38" s="11"/>
      <c r="K38" s="11"/>
      <c r="M38" s="11"/>
      <c r="O38" s="11"/>
    </row>
    <row r="39" spans="1:15" s="8" customFormat="1" ht="11" hidden="1" x14ac:dyDescent="0.15">
      <c r="A39" s="1" t="s">
        <v>185</v>
      </c>
      <c r="B39" s="13" t="s">
        <v>50</v>
      </c>
      <c r="G39" s="11"/>
      <c r="I39" s="11"/>
      <c r="K39" s="11"/>
      <c r="M39" s="11"/>
      <c r="O39" s="11"/>
    </row>
    <row r="40" spans="1:15" s="8" customFormat="1" ht="22.5" hidden="1" customHeight="1" x14ac:dyDescent="0.15">
      <c r="A40" s="1"/>
      <c r="B40" s="401" t="s">
        <v>311</v>
      </c>
      <c r="C40" s="401"/>
      <c r="D40" s="401"/>
      <c r="E40" s="401"/>
      <c r="F40" s="401"/>
      <c r="G40" s="401"/>
      <c r="H40" s="401"/>
      <c r="I40" s="401"/>
      <c r="J40" s="401"/>
      <c r="K40" s="401"/>
      <c r="L40" s="401"/>
      <c r="M40" s="401"/>
      <c r="N40" s="401"/>
      <c r="O40" s="401"/>
    </row>
    <row r="41" spans="1:15" s="8" customFormat="1" ht="11" hidden="1" x14ac:dyDescent="0.15">
      <c r="A41" s="1"/>
      <c r="B41" s="8" t="s">
        <v>42</v>
      </c>
      <c r="C41" s="400" t="s">
        <v>51</v>
      </c>
      <c r="D41" s="400"/>
      <c r="E41" s="400"/>
      <c r="F41" s="38" t="s">
        <v>44</v>
      </c>
      <c r="G41" s="10" t="s">
        <v>46</v>
      </c>
      <c r="H41" s="38" t="s">
        <v>44</v>
      </c>
      <c r="I41" s="10" t="s">
        <v>46</v>
      </c>
      <c r="J41" s="38" t="s">
        <v>44</v>
      </c>
      <c r="K41" s="10" t="s">
        <v>46</v>
      </c>
      <c r="L41" s="38" t="s">
        <v>44</v>
      </c>
      <c r="M41" s="10" t="s">
        <v>46</v>
      </c>
      <c r="N41" s="38" t="s">
        <v>44</v>
      </c>
      <c r="O41" s="10" t="s">
        <v>46</v>
      </c>
    </row>
    <row r="42" spans="1:15" s="8" customFormat="1" ht="11" hidden="1" x14ac:dyDescent="0.15">
      <c r="A42" s="1"/>
      <c r="B42" s="13" t="s">
        <v>147</v>
      </c>
      <c r="C42" s="396"/>
      <c r="D42" s="396"/>
      <c r="E42" s="396"/>
      <c r="F42" s="24"/>
      <c r="G42" s="22" t="str">
        <f>IF(F42="","",IF(F$7&lt;12,Tariefstructuur!$B$25*F42,IF(F$7&lt;18,Tariefstructuur!$C$25*F42,Tariefstructuur!$D$25*F42)))</f>
        <v/>
      </c>
      <c r="H42" s="24"/>
      <c r="I42" s="22" t="str">
        <f>IF(H42="","",IF(H$7&lt;12,Tariefstructuur!$B$25*H42,IF(H$7&lt;18,Tariefstructuur!$C$25*H42,Tariefstructuur!$D$25*H42)))</f>
        <v/>
      </c>
      <c r="J42" s="24"/>
      <c r="K42" s="22" t="str">
        <f>IF(J42="","",IF(J$7&lt;12,Tariefstructuur!$B$25*J42,IF(J$7&lt;18,Tariefstructuur!$C$25*J42,Tariefstructuur!$D$25*J42)))</f>
        <v/>
      </c>
      <c r="L42" s="24"/>
      <c r="M42" s="22" t="str">
        <f>IF(L42="","",IF(L$7&lt;12,Tariefstructuur!$B$25*L42,IF(L$7&lt;18,Tariefstructuur!$C$25*L42,Tariefstructuur!$D$25*L42)))</f>
        <v/>
      </c>
      <c r="N42" s="24"/>
      <c r="O42" s="22" t="str">
        <f>IF(N42="","",IF(N$7&lt;12,Tariefstructuur!$B$25*N42,IF(N$7&lt;18,Tariefstructuur!$C$25*N42,Tariefstructuur!$D$25*N42)))</f>
        <v/>
      </c>
    </row>
    <row r="43" spans="1:15" s="8" customFormat="1" ht="11" hidden="1" x14ac:dyDescent="0.15">
      <c r="A43" s="1"/>
      <c r="B43" s="13" t="s">
        <v>148</v>
      </c>
      <c r="C43" s="396"/>
      <c r="D43" s="396"/>
      <c r="E43" s="396"/>
      <c r="F43" s="24"/>
      <c r="G43" s="22" t="str">
        <f>IF(F43="","",IF(F$7&lt;12,Tariefstructuur!$B$25*F43,IF(F$7&lt;18,Tariefstructuur!$C$25*F43,Tariefstructuur!$D$25*F43)))</f>
        <v/>
      </c>
      <c r="H43" s="24"/>
      <c r="I43" s="22" t="str">
        <f>IF(H43="","",IF(H$7&lt;12,Tariefstructuur!$B$25*H43,IF(H$7&lt;18,Tariefstructuur!$C$25*H43,Tariefstructuur!$D$25*H43)))</f>
        <v/>
      </c>
      <c r="J43" s="24"/>
      <c r="K43" s="22" t="str">
        <f>IF(J43="","",IF(J$7&lt;12,Tariefstructuur!$B$25*J43,IF(J$7&lt;18,Tariefstructuur!$C$25*J43,Tariefstructuur!$D$25*J43)))</f>
        <v/>
      </c>
      <c r="L43" s="24"/>
      <c r="M43" s="22" t="str">
        <f>IF(L43="","",IF(L$7&lt;12,Tariefstructuur!$B$25*L43,IF(L$7&lt;18,Tariefstructuur!$C$25*L43,Tariefstructuur!$D$25*L43)))</f>
        <v/>
      </c>
      <c r="N43" s="24"/>
      <c r="O43" s="22" t="str">
        <f>IF(N43="","",IF(N$7&lt;12,Tariefstructuur!$B$25*N43,IF(N$7&lt;18,Tariefstructuur!$C$25*N43,Tariefstructuur!$D$25*N43)))</f>
        <v/>
      </c>
    </row>
    <row r="44" spans="1:15" s="8" customFormat="1" ht="11" hidden="1" x14ac:dyDescent="0.15">
      <c r="A44" s="1"/>
      <c r="B44" s="13" t="s">
        <v>149</v>
      </c>
      <c r="C44" s="396"/>
      <c r="D44" s="396"/>
      <c r="E44" s="396"/>
      <c r="F44" s="24"/>
      <c r="G44" s="22" t="str">
        <f>IF(F44="","",IF(F$7&lt;12,Tariefstructuur!$B$25*F44,IF(F$7&lt;18,Tariefstructuur!$C$25*F44,Tariefstructuur!$D$25*F44)))</f>
        <v/>
      </c>
      <c r="H44" s="24"/>
      <c r="I44" s="22" t="str">
        <f>IF(H44="","",IF(H$7&lt;12,Tariefstructuur!$B$25*H44,IF(H$7&lt;18,Tariefstructuur!$C$25*H44,Tariefstructuur!$D$25*H44)))</f>
        <v/>
      </c>
      <c r="J44" s="24"/>
      <c r="K44" s="22" t="str">
        <f>IF(J44="","",IF(J$7&lt;12,Tariefstructuur!$B$25*J44,IF(J$7&lt;18,Tariefstructuur!$C$25*J44,Tariefstructuur!$D$25*J44)))</f>
        <v/>
      </c>
      <c r="L44" s="24"/>
      <c r="M44" s="22" t="str">
        <f>IF(L44="","",IF(L$7&lt;12,Tariefstructuur!$B$25*L44,IF(L$7&lt;18,Tariefstructuur!$C$25*L44,Tariefstructuur!$D$25*L44)))</f>
        <v/>
      </c>
      <c r="N44" s="24"/>
      <c r="O44" s="22" t="str">
        <f>IF(N44="","",IF(N$7&lt;12,Tariefstructuur!$B$25*N44,IF(N$7&lt;18,Tariefstructuur!$C$25*N44,Tariefstructuur!$D$25*N44)))</f>
        <v/>
      </c>
    </row>
    <row r="45" spans="1:15" s="8" customFormat="1" ht="11" hidden="1" x14ac:dyDescent="0.15">
      <c r="A45" s="1"/>
      <c r="B45" s="13" t="s">
        <v>150</v>
      </c>
      <c r="C45" s="396"/>
      <c r="D45" s="396"/>
      <c r="E45" s="396"/>
      <c r="F45" s="24"/>
      <c r="G45" s="22" t="str">
        <f>IF(F45="","",IF(F$7&lt;12,Tariefstructuur!$B$25*F45,IF(F$7&lt;18,Tariefstructuur!$C$25*F45,Tariefstructuur!$D$25*F45)))</f>
        <v/>
      </c>
      <c r="H45" s="24"/>
      <c r="I45" s="22" t="str">
        <f>IF(H45="","",IF(H$7&lt;12,Tariefstructuur!$B$25*H45,IF(H$7&lt;18,Tariefstructuur!$C$25*H45,Tariefstructuur!$D$25*H45)))</f>
        <v/>
      </c>
      <c r="J45" s="24"/>
      <c r="K45" s="22" t="str">
        <f>IF(J45="","",IF(J$7&lt;12,Tariefstructuur!$B$25*J45,IF(J$7&lt;18,Tariefstructuur!$C$25*J45,Tariefstructuur!$D$25*J45)))</f>
        <v/>
      </c>
      <c r="L45" s="24"/>
      <c r="M45" s="22" t="str">
        <f>IF(L45="","",IF(L$7&lt;12,Tariefstructuur!$B$25*L45,IF(L$7&lt;18,Tariefstructuur!$C$25*L45,Tariefstructuur!$D$25*L45)))</f>
        <v/>
      </c>
      <c r="N45" s="24"/>
      <c r="O45" s="22" t="str">
        <f>IF(N45="","",IF(N$7&lt;12,Tariefstructuur!$B$25*N45,IF(N$7&lt;18,Tariefstructuur!$C$25*N45,Tariefstructuur!$D$25*N45)))</f>
        <v/>
      </c>
    </row>
    <row r="46" spans="1:15" s="8" customFormat="1" ht="11" hidden="1" x14ac:dyDescent="0.15">
      <c r="A46" s="1"/>
      <c r="B46" s="13" t="s">
        <v>151</v>
      </c>
      <c r="C46" s="396"/>
      <c r="D46" s="396"/>
      <c r="E46" s="396"/>
      <c r="F46" s="24"/>
      <c r="G46" s="22" t="str">
        <f>IF(F46="","",IF(F$7&lt;12,Tariefstructuur!$B$25*F46,IF(F$7&lt;18,Tariefstructuur!$C$25*F46,Tariefstructuur!$D$25*F46)))</f>
        <v/>
      </c>
      <c r="H46" s="24"/>
      <c r="I46" s="22" t="str">
        <f>IF(H46="","",IF(H$7&lt;12,Tariefstructuur!$B$25*H46,IF(H$7&lt;18,Tariefstructuur!$C$25*H46,Tariefstructuur!$D$25*H46)))</f>
        <v/>
      </c>
      <c r="J46" s="24"/>
      <c r="K46" s="22" t="str">
        <f>IF(J46="","",IF(J$7&lt;12,Tariefstructuur!$B$25*J46,IF(J$7&lt;18,Tariefstructuur!$C$25*J46,Tariefstructuur!$D$25*J46)))</f>
        <v/>
      </c>
      <c r="L46" s="24"/>
      <c r="M46" s="22" t="str">
        <f>IF(L46="","",IF(L$7&lt;12,Tariefstructuur!$B$25*L46,IF(L$7&lt;18,Tariefstructuur!$C$25*L46,Tariefstructuur!$D$25*L46)))</f>
        <v/>
      </c>
      <c r="N46" s="24"/>
      <c r="O46" s="22" t="str">
        <f>IF(N46="","",IF(N$7&lt;12,Tariefstructuur!$B$25*N46,IF(N$7&lt;18,Tariefstructuur!$C$25*N46,Tariefstructuur!$D$25*N46)))</f>
        <v/>
      </c>
    </row>
    <row r="47" spans="1:15" s="8" customFormat="1" ht="11" hidden="1" x14ac:dyDescent="0.15">
      <c r="A47" s="1"/>
      <c r="B47" s="13" t="s">
        <v>152</v>
      </c>
      <c r="C47" s="396"/>
      <c r="D47" s="396"/>
      <c r="E47" s="396"/>
      <c r="F47" s="24"/>
      <c r="G47" s="22" t="str">
        <f>IF(F47="","",IF(F$7&lt;12,Tariefstructuur!$B$25*F47,IF(F$7&lt;18,Tariefstructuur!$C$25*F47,Tariefstructuur!$D$25*F47)))</f>
        <v/>
      </c>
      <c r="H47" s="24"/>
      <c r="I47" s="22" t="str">
        <f>IF(H47="","",IF(H$7&lt;12,Tariefstructuur!$B$25*H47,IF(H$7&lt;18,Tariefstructuur!$C$25*H47,Tariefstructuur!$D$25*H47)))</f>
        <v/>
      </c>
      <c r="J47" s="24"/>
      <c r="K47" s="22" t="str">
        <f>IF(J47="","",IF(J$7&lt;12,Tariefstructuur!$B$25*J47,IF(J$7&lt;18,Tariefstructuur!$C$25*J47,Tariefstructuur!$D$25*J47)))</f>
        <v/>
      </c>
      <c r="L47" s="24"/>
      <c r="M47" s="22" t="str">
        <f>IF(L47="","",IF(L$7&lt;12,Tariefstructuur!$B$25*L47,IF(L$7&lt;18,Tariefstructuur!$C$25*L47,Tariefstructuur!$D$25*L47)))</f>
        <v/>
      </c>
      <c r="N47" s="24"/>
      <c r="O47" s="22" t="str">
        <f>IF(N47="","",IF(N$7&lt;12,Tariefstructuur!$B$25*N47,IF(N$7&lt;18,Tariefstructuur!$C$25*N47,Tariefstructuur!$D$25*N47)))</f>
        <v/>
      </c>
    </row>
    <row r="48" spans="1:15" s="8" customFormat="1" ht="11" hidden="1" x14ac:dyDescent="0.15">
      <c r="A48" s="1"/>
      <c r="B48" s="13" t="s">
        <v>153</v>
      </c>
      <c r="C48" s="397"/>
      <c r="D48" s="397"/>
      <c r="E48" s="397"/>
      <c r="F48" s="24"/>
      <c r="G48" s="22" t="str">
        <f>IF(F48="","",IF(F$7&lt;12,Tariefstructuur!$B$25*F48,IF(F$7&lt;18,Tariefstructuur!$C$25*F48,Tariefstructuur!$D$25*F48)))</f>
        <v/>
      </c>
      <c r="H48" s="24"/>
      <c r="I48" s="22" t="str">
        <f>IF(H48="","",IF(H$7&lt;12,Tariefstructuur!$B$25*H48,IF(H$7&lt;18,Tariefstructuur!$C$25*H48,Tariefstructuur!$D$25*H48)))</f>
        <v/>
      </c>
      <c r="J48" s="24"/>
      <c r="K48" s="22" t="str">
        <f>IF(J48="","",IF(J$7&lt;12,Tariefstructuur!$B$25*J48,IF(J$7&lt;18,Tariefstructuur!$C$25*J48,Tariefstructuur!$D$25*J48)))</f>
        <v/>
      </c>
      <c r="L48" s="24"/>
      <c r="M48" s="22" t="str">
        <f>IF(L48="","",IF(L$7&lt;12,Tariefstructuur!$B$25*L48,IF(L$7&lt;18,Tariefstructuur!$C$25*L48,Tariefstructuur!$D$25*L48)))</f>
        <v/>
      </c>
      <c r="N48" s="24"/>
      <c r="O48" s="22" t="str">
        <f>IF(N48="","",IF(N$7&lt;12,Tariefstructuur!$B$25*N48,IF(N$7&lt;18,Tariefstructuur!$C$25*N48,Tariefstructuur!$D$25*N48)))</f>
        <v/>
      </c>
    </row>
    <row r="49" spans="1:15" s="8" customFormat="1" ht="11" hidden="1" x14ac:dyDescent="0.15">
      <c r="A49" s="1"/>
      <c r="B49" s="13" t="s">
        <v>154</v>
      </c>
      <c r="C49" s="396"/>
      <c r="D49" s="396"/>
      <c r="E49" s="396"/>
      <c r="F49" s="24"/>
      <c r="G49" s="22" t="str">
        <f>IF(F49="","",IF(F$7&lt;12,Tariefstructuur!$B$25*F49,IF(F$7&lt;18,Tariefstructuur!$C$25*F49,Tariefstructuur!$D$25*F49)))</f>
        <v/>
      </c>
      <c r="H49" s="24"/>
      <c r="I49" s="22" t="str">
        <f>IF(H49="","",IF(H$7&lt;12,Tariefstructuur!$B$25*H49,IF(H$7&lt;18,Tariefstructuur!$C$25*H49,Tariefstructuur!$D$25*H49)))</f>
        <v/>
      </c>
      <c r="J49" s="24"/>
      <c r="K49" s="22" t="str">
        <f>IF(J49="","",IF(J$7&lt;12,Tariefstructuur!$B$25*J49,IF(J$7&lt;18,Tariefstructuur!$C$25*J49,Tariefstructuur!$D$25*J49)))</f>
        <v/>
      </c>
      <c r="L49" s="24"/>
      <c r="M49" s="22" t="str">
        <f>IF(L49="","",IF(L$7&lt;12,Tariefstructuur!$B$25*L49,IF(L$7&lt;18,Tariefstructuur!$C$25*L49,Tariefstructuur!$D$25*L49)))</f>
        <v/>
      </c>
      <c r="N49" s="24"/>
      <c r="O49" s="22" t="str">
        <f>IF(N49="","",IF(N$7&lt;12,Tariefstructuur!$B$25*N49,IF(N$7&lt;18,Tariefstructuur!$C$25*N49,Tariefstructuur!$D$25*N49)))</f>
        <v/>
      </c>
    </row>
    <row r="50" spans="1:15" s="8" customFormat="1" ht="11" hidden="1" x14ac:dyDescent="0.15">
      <c r="A50" s="1"/>
      <c r="B50" s="13" t="s">
        <v>155</v>
      </c>
      <c r="C50" s="396"/>
      <c r="D50" s="396"/>
      <c r="E50" s="396"/>
      <c r="F50" s="24"/>
      <c r="G50" s="22" t="str">
        <f>IF(F50="","",IF(F$7&lt;12,Tariefstructuur!$B$25*F50,IF(F$7&lt;18,Tariefstructuur!$C$25*F50,Tariefstructuur!$D$25*F50)))</f>
        <v/>
      </c>
      <c r="H50" s="24"/>
      <c r="I50" s="22" t="str">
        <f>IF(H50="","",IF(H$7&lt;12,Tariefstructuur!$B$25*H50,IF(H$7&lt;18,Tariefstructuur!$C$25*H50,Tariefstructuur!$D$25*H50)))</f>
        <v/>
      </c>
      <c r="J50" s="24"/>
      <c r="K50" s="22" t="str">
        <f>IF(J50="","",IF(J$7&lt;12,Tariefstructuur!$B$25*J50,IF(J$7&lt;18,Tariefstructuur!$C$25*J50,Tariefstructuur!$D$25*J50)))</f>
        <v/>
      </c>
      <c r="L50" s="24"/>
      <c r="M50" s="22" t="str">
        <f>IF(L50="","",IF(L$7&lt;12,Tariefstructuur!$B$25*L50,IF(L$7&lt;18,Tariefstructuur!$C$25*L50,Tariefstructuur!$D$25*L50)))</f>
        <v/>
      </c>
      <c r="N50" s="24"/>
      <c r="O50" s="22" t="str">
        <f>IF(N50="","",IF(N$7&lt;12,Tariefstructuur!$B$25*N50,IF(N$7&lt;18,Tariefstructuur!$C$25*N50,Tariefstructuur!$D$25*N50)))</f>
        <v/>
      </c>
    </row>
    <row r="51" spans="1:15" s="8" customFormat="1" ht="11" hidden="1" x14ac:dyDescent="0.15">
      <c r="A51" s="1"/>
      <c r="B51" s="13" t="s">
        <v>448</v>
      </c>
      <c r="C51" s="396"/>
      <c r="D51" s="396"/>
      <c r="E51" s="396"/>
      <c r="F51" s="24"/>
      <c r="G51" s="22" t="str">
        <f>IF(F51="","",IF(F$7&lt;12,Tariefstructuur!$B$25*F51,IF(F$7&lt;18,Tariefstructuur!$C$25*F51,Tariefstructuur!$D$25*F51)))</f>
        <v/>
      </c>
      <c r="H51" s="24"/>
      <c r="I51" s="22" t="str">
        <f>IF(H51="","",IF(H$7&lt;12,Tariefstructuur!$B$25*H51,IF(H$7&lt;18,Tariefstructuur!$C$25*H51,Tariefstructuur!$D$25*H51)))</f>
        <v/>
      </c>
      <c r="J51" s="24"/>
      <c r="K51" s="22" t="str">
        <f>IF(J51="","",IF(J$7&lt;12,Tariefstructuur!$B$25*J51,IF(J$7&lt;18,Tariefstructuur!$C$25*J51,Tariefstructuur!$D$25*J51)))</f>
        <v/>
      </c>
      <c r="L51" s="24"/>
      <c r="M51" s="22" t="str">
        <f>IF(L51="","",IF(L$7&lt;12,Tariefstructuur!$B$25*L51,IF(L$7&lt;18,Tariefstructuur!$C$25*L51,Tariefstructuur!$D$25*L51)))</f>
        <v/>
      </c>
      <c r="N51" s="24"/>
      <c r="O51" s="22" t="str">
        <f>IF(N51="","",IF(N$7&lt;12,Tariefstructuur!$B$25*N51,IF(N$7&lt;18,Tariefstructuur!$C$25*N51,Tariefstructuur!$D$25*N51)))</f>
        <v/>
      </c>
    </row>
    <row r="52" spans="1:15" s="8" customFormat="1" ht="11" hidden="1" x14ac:dyDescent="0.15">
      <c r="A52" s="1"/>
      <c r="B52" s="13" t="s">
        <v>156</v>
      </c>
      <c r="C52" s="396"/>
      <c r="D52" s="396"/>
      <c r="E52" s="396"/>
      <c r="F52" s="24"/>
      <c r="G52" s="22" t="str">
        <f>IF(F52="","",IF(F$7&lt;12,Tariefstructuur!$B$25*F52,IF(F$7&lt;18,Tariefstructuur!$C$25*F52,Tariefstructuur!$D$25*F52)))</f>
        <v/>
      </c>
      <c r="H52" s="24"/>
      <c r="I52" s="22" t="str">
        <f>IF(H52="","",IF(H$7&lt;12,Tariefstructuur!$B$25*H52,IF(H$7&lt;18,Tariefstructuur!$C$25*H52,Tariefstructuur!$D$25*H52)))</f>
        <v/>
      </c>
      <c r="J52" s="24"/>
      <c r="K52" s="22" t="str">
        <f>IF(J52="","",IF(J$7&lt;12,Tariefstructuur!$B$25*J52,IF(J$7&lt;18,Tariefstructuur!$C$25*J52,Tariefstructuur!$D$25*J52)))</f>
        <v/>
      </c>
      <c r="L52" s="24"/>
      <c r="M52" s="22" t="str">
        <f>IF(L52="","",IF(L$7&lt;12,Tariefstructuur!$B$25*L52,IF(L$7&lt;18,Tariefstructuur!$C$25*L52,Tariefstructuur!$D$25*L52)))</f>
        <v/>
      </c>
      <c r="N52" s="24"/>
      <c r="O52" s="22" t="str">
        <f>IF(N52="","",IF(N$7&lt;12,Tariefstructuur!$B$25*N52,IF(N$7&lt;18,Tariefstructuur!$C$25*N52,Tariefstructuur!$D$25*N52)))</f>
        <v/>
      </c>
    </row>
    <row r="53" spans="1:15" s="8" customFormat="1" ht="11" hidden="1" x14ac:dyDescent="0.15">
      <c r="A53" s="1"/>
      <c r="B53" s="13" t="s">
        <v>157</v>
      </c>
      <c r="C53" s="396"/>
      <c r="D53" s="396"/>
      <c r="E53" s="396"/>
      <c r="F53" s="24"/>
      <c r="G53" s="22" t="str">
        <f>IF(F53="","",IF(F$7&lt;12,Tariefstructuur!$B$25*F53,IF(F$7&lt;18,Tariefstructuur!$C$25*F53,Tariefstructuur!$D$25*F53)))</f>
        <v/>
      </c>
      <c r="H53" s="24"/>
      <c r="I53" s="22" t="str">
        <f>IF(H53="","",IF(H$7&lt;12,Tariefstructuur!$B$25*H53,IF(H$7&lt;18,Tariefstructuur!$C$25*H53,Tariefstructuur!$D$25*H53)))</f>
        <v/>
      </c>
      <c r="J53" s="24"/>
      <c r="K53" s="22" t="str">
        <f>IF(J53="","",IF(J$7&lt;12,Tariefstructuur!$B$25*J53,IF(J$7&lt;18,Tariefstructuur!$C$25*J53,Tariefstructuur!$D$25*J53)))</f>
        <v/>
      </c>
      <c r="L53" s="24"/>
      <c r="M53" s="22" t="str">
        <f>IF(L53="","",IF(L$7&lt;12,Tariefstructuur!$B$25*L53,IF(L$7&lt;18,Tariefstructuur!$C$25*L53,Tariefstructuur!$D$25*L53)))</f>
        <v/>
      </c>
      <c r="N53" s="24"/>
      <c r="O53" s="22" t="str">
        <f>IF(N53="","",IF(N$7&lt;12,Tariefstructuur!$B$25*N53,IF(N$7&lt;18,Tariefstructuur!$C$25*N53,Tariefstructuur!$D$25*N53)))</f>
        <v/>
      </c>
    </row>
    <row r="54" spans="1:15" s="8" customFormat="1" ht="11" hidden="1" x14ac:dyDescent="0.15">
      <c r="A54" s="1"/>
      <c r="B54" s="13" t="s">
        <v>158</v>
      </c>
      <c r="C54" s="396"/>
      <c r="D54" s="396"/>
      <c r="E54" s="396"/>
      <c r="F54" s="24"/>
      <c r="G54" s="22" t="str">
        <f>IF(F54="","",IF(F$7&lt;12,Tariefstructuur!$B$25*F54,IF(F$7&lt;18,Tariefstructuur!$C$25*F54,Tariefstructuur!$D$25*F54)))</f>
        <v/>
      </c>
      <c r="H54" s="24"/>
      <c r="I54" s="22" t="str">
        <f>IF(H54="","",IF(H$7&lt;12,Tariefstructuur!$B$25*H54,IF(H$7&lt;18,Tariefstructuur!$C$25*H54,Tariefstructuur!$D$25*H54)))</f>
        <v/>
      </c>
      <c r="J54" s="24"/>
      <c r="K54" s="22" t="str">
        <f>IF(J54="","",IF(J$7&lt;12,Tariefstructuur!$B$25*J54,IF(J$7&lt;18,Tariefstructuur!$C$25*J54,Tariefstructuur!$D$25*J54)))</f>
        <v/>
      </c>
      <c r="L54" s="24"/>
      <c r="M54" s="22" t="str">
        <f>IF(L54="","",IF(L$7&lt;12,Tariefstructuur!$B$25*L54,IF(L$7&lt;18,Tariefstructuur!$C$25*L54,Tariefstructuur!$D$25*L54)))</f>
        <v/>
      </c>
      <c r="N54" s="24"/>
      <c r="O54" s="22" t="str">
        <f>IF(N54="","",IF(N$7&lt;12,Tariefstructuur!$B$25*N54,IF(N$7&lt;18,Tariefstructuur!$C$25*N54,Tariefstructuur!$D$25*N54)))</f>
        <v/>
      </c>
    </row>
    <row r="55" spans="1:15" s="8" customFormat="1" ht="11" hidden="1" x14ac:dyDescent="0.15">
      <c r="A55" s="1"/>
      <c r="B55" s="13" t="s">
        <v>159</v>
      </c>
      <c r="C55" s="396"/>
      <c r="D55" s="396"/>
      <c r="E55" s="396"/>
      <c r="F55" s="24"/>
      <c r="G55" s="22" t="str">
        <f>IF(F55="","",IF(F$7&lt;12,Tariefstructuur!$B$25*F55,IF(F$7&lt;18,Tariefstructuur!$C$25*F55,Tariefstructuur!$D$25*F55)))</f>
        <v/>
      </c>
      <c r="H55" s="24"/>
      <c r="I55" s="22" t="str">
        <f>IF(H55="","",IF(H$7&lt;12,Tariefstructuur!$B$25*H55,IF(H$7&lt;18,Tariefstructuur!$C$25*H55,Tariefstructuur!$D$25*H55)))</f>
        <v/>
      </c>
      <c r="J55" s="24"/>
      <c r="K55" s="22" t="str">
        <f>IF(J55="","",IF(J$7&lt;12,Tariefstructuur!$B$25*J55,IF(J$7&lt;18,Tariefstructuur!$C$25*J55,Tariefstructuur!$D$25*J55)))</f>
        <v/>
      </c>
      <c r="L55" s="24"/>
      <c r="M55" s="22" t="str">
        <f>IF(L55="","",IF(L$7&lt;12,Tariefstructuur!$B$25*L55,IF(L$7&lt;18,Tariefstructuur!$C$25*L55,Tariefstructuur!$D$25*L55)))</f>
        <v/>
      </c>
      <c r="N55" s="24"/>
      <c r="O55" s="22" t="str">
        <f>IF(N55="","",IF(N$7&lt;12,Tariefstructuur!$B$25*N55,IF(N$7&lt;18,Tariefstructuur!$C$25*N55,Tariefstructuur!$D$25*N55)))</f>
        <v/>
      </c>
    </row>
    <row r="56" spans="1:15" s="8" customFormat="1" ht="11" hidden="1" x14ac:dyDescent="0.15">
      <c r="A56" s="1"/>
      <c r="B56" s="13" t="s">
        <v>160</v>
      </c>
      <c r="C56" s="396"/>
      <c r="D56" s="396"/>
      <c r="E56" s="396"/>
      <c r="F56" s="24"/>
      <c r="G56" s="22" t="str">
        <f>IF(F56="","",IF(F$7&lt;12,Tariefstructuur!$B$25*F56,IF(F$7&lt;18,Tariefstructuur!$C$25*F56,Tariefstructuur!$D$25*F56)))</f>
        <v/>
      </c>
      <c r="H56" s="24"/>
      <c r="I56" s="22" t="str">
        <f>IF(H56="","",IF(H$7&lt;12,Tariefstructuur!$B$25*H56,IF(H$7&lt;18,Tariefstructuur!$C$25*H56,Tariefstructuur!$D$25*H56)))</f>
        <v/>
      </c>
      <c r="J56" s="24"/>
      <c r="K56" s="22" t="str">
        <f>IF(J56="","",IF(J$7&lt;12,Tariefstructuur!$B$25*J56,IF(J$7&lt;18,Tariefstructuur!$C$25*J56,Tariefstructuur!$D$25*J56)))</f>
        <v/>
      </c>
      <c r="L56" s="24"/>
      <c r="M56" s="22" t="str">
        <f>IF(L56="","",IF(L$7&lt;12,Tariefstructuur!$B$25*L56,IF(L$7&lt;18,Tariefstructuur!$C$25*L56,Tariefstructuur!$D$25*L56)))</f>
        <v/>
      </c>
      <c r="N56" s="24"/>
      <c r="O56" s="22" t="str">
        <f>IF(N56="","",IF(N$7&lt;12,Tariefstructuur!$B$25*N56,IF(N$7&lt;18,Tariefstructuur!$C$25*N56,Tariefstructuur!$D$25*N56)))</f>
        <v/>
      </c>
    </row>
    <row r="57" spans="1:15" s="8" customFormat="1" ht="11" hidden="1" x14ac:dyDescent="0.15">
      <c r="A57" s="1"/>
      <c r="B57" s="13" t="s">
        <v>161</v>
      </c>
      <c r="C57" s="396"/>
      <c r="D57" s="396"/>
      <c r="E57" s="396"/>
      <c r="F57" s="24"/>
      <c r="G57" s="22" t="str">
        <f>IF(F57="","",IF(F$7&lt;12,Tariefstructuur!$B$25*F57,IF(F$7&lt;18,Tariefstructuur!$C$25*F57,Tariefstructuur!$D$25*F57)))</f>
        <v/>
      </c>
      <c r="H57" s="24"/>
      <c r="I57" s="22" t="str">
        <f>IF(H57="","",IF(H$7&lt;12,Tariefstructuur!$B$25*H57,IF(H$7&lt;18,Tariefstructuur!$C$25*H57,Tariefstructuur!$D$25*H57)))</f>
        <v/>
      </c>
      <c r="J57" s="24"/>
      <c r="K57" s="22" t="str">
        <f>IF(J57="","",IF(J$7&lt;12,Tariefstructuur!$B$25*J57,IF(J$7&lt;18,Tariefstructuur!$C$25*J57,Tariefstructuur!$D$25*J57)))</f>
        <v/>
      </c>
      <c r="L57" s="24"/>
      <c r="M57" s="22" t="str">
        <f>IF(L57="","",IF(L$7&lt;12,Tariefstructuur!$B$25*L57,IF(L$7&lt;18,Tariefstructuur!$C$25*L57,Tariefstructuur!$D$25*L57)))</f>
        <v/>
      </c>
      <c r="N57" s="24"/>
      <c r="O57" s="22" t="str">
        <f>IF(N57="","",IF(N$7&lt;12,Tariefstructuur!$B$25*N57,IF(N$7&lt;18,Tariefstructuur!$C$25*N57,Tariefstructuur!$D$25*N57)))</f>
        <v/>
      </c>
    </row>
    <row r="58" spans="1:15" s="8" customFormat="1" ht="11" hidden="1" x14ac:dyDescent="0.15">
      <c r="A58" s="1"/>
      <c r="B58" s="13" t="s">
        <v>162</v>
      </c>
      <c r="C58" s="396"/>
      <c r="D58" s="396"/>
      <c r="E58" s="396"/>
      <c r="F58" s="24"/>
      <c r="G58" s="22" t="str">
        <f>IF(F58="","",IF(F$7&lt;12,Tariefstructuur!$B$25*F58,IF(F$7&lt;18,Tariefstructuur!$C$25*F58,Tariefstructuur!$D$25*F58)))</f>
        <v/>
      </c>
      <c r="H58" s="24"/>
      <c r="I58" s="22" t="str">
        <f>IF(H58="","",IF(H$7&lt;12,Tariefstructuur!$B$25*H58,IF(H$7&lt;18,Tariefstructuur!$C$25*H58,Tariefstructuur!$D$25*H58)))</f>
        <v/>
      </c>
      <c r="J58" s="24"/>
      <c r="K58" s="22" t="str">
        <f>IF(J58="","",IF(J$7&lt;12,Tariefstructuur!$B$25*J58,IF(J$7&lt;18,Tariefstructuur!$C$25*J58,Tariefstructuur!$D$25*J58)))</f>
        <v/>
      </c>
      <c r="L58" s="24"/>
      <c r="M58" s="22" t="str">
        <f>IF(L58="","",IF(L$7&lt;12,Tariefstructuur!$B$25*L58,IF(L$7&lt;18,Tariefstructuur!$C$25*L58,Tariefstructuur!$D$25*L58)))</f>
        <v/>
      </c>
      <c r="N58" s="24"/>
      <c r="O58" s="22" t="str">
        <f>IF(N58="","",IF(N$7&lt;12,Tariefstructuur!$B$25*N58,IF(N$7&lt;18,Tariefstructuur!$C$25*N58,Tariefstructuur!$D$25*N58)))</f>
        <v/>
      </c>
    </row>
    <row r="59" spans="1:15" s="8" customFormat="1" ht="11" hidden="1" x14ac:dyDescent="0.15">
      <c r="A59" s="1"/>
      <c r="B59" s="13" t="s">
        <v>163</v>
      </c>
      <c r="C59" s="396"/>
      <c r="D59" s="396"/>
      <c r="E59" s="396"/>
      <c r="F59" s="24"/>
      <c r="G59" s="22" t="str">
        <f>IF(F59="","",IF(F$7&lt;12,Tariefstructuur!$B$25*F59,IF(F$7&lt;18,Tariefstructuur!$C$25*F59,Tariefstructuur!$D$25*F59)))</f>
        <v/>
      </c>
      <c r="H59" s="24"/>
      <c r="I59" s="22" t="str">
        <f>IF(H59="","",IF(H$7&lt;12,Tariefstructuur!$B$25*H59,IF(H$7&lt;18,Tariefstructuur!$C$25*H59,Tariefstructuur!$D$25*H59)))</f>
        <v/>
      </c>
      <c r="J59" s="24"/>
      <c r="K59" s="22" t="str">
        <f>IF(J59="","",IF(J$7&lt;12,Tariefstructuur!$B$25*J59,IF(J$7&lt;18,Tariefstructuur!$C$25*J59,Tariefstructuur!$D$25*J59)))</f>
        <v/>
      </c>
      <c r="L59" s="24"/>
      <c r="M59" s="22" t="str">
        <f>IF(L59="","",IF(L$7&lt;12,Tariefstructuur!$B$25*L59,IF(L$7&lt;18,Tariefstructuur!$C$25*L59,Tariefstructuur!$D$25*L59)))</f>
        <v/>
      </c>
      <c r="N59" s="24"/>
      <c r="O59" s="22" t="str">
        <f>IF(N59="","",IF(N$7&lt;12,Tariefstructuur!$B$25*N59,IF(N$7&lt;18,Tariefstructuur!$C$25*N59,Tariefstructuur!$D$25*N59)))</f>
        <v/>
      </c>
    </row>
    <row r="60" spans="1:15" s="8" customFormat="1" ht="11" hidden="1" x14ac:dyDescent="0.15">
      <c r="A60" s="1"/>
      <c r="B60" s="13" t="s">
        <v>164</v>
      </c>
      <c r="C60" s="396"/>
      <c r="D60" s="396"/>
      <c r="E60" s="396"/>
      <c r="F60" s="24"/>
      <c r="G60" s="22" t="str">
        <f>IF(F60="","",IF(F$7&lt;12,Tariefstructuur!$B$25*F60,IF(F$7&lt;18,Tariefstructuur!$C$25*F60,Tariefstructuur!$D$25*F60)))</f>
        <v/>
      </c>
      <c r="H60" s="24"/>
      <c r="I60" s="22" t="str">
        <f>IF(H60="","",IF(H$7&lt;12,Tariefstructuur!$B$25*H60,IF(H$7&lt;18,Tariefstructuur!$C$25*H60,Tariefstructuur!$D$25*H60)))</f>
        <v/>
      </c>
      <c r="J60" s="24"/>
      <c r="K60" s="22" t="str">
        <f>IF(J60="","",IF(J$7&lt;12,Tariefstructuur!$B$25*J60,IF(J$7&lt;18,Tariefstructuur!$C$25*J60,Tariefstructuur!$D$25*J60)))</f>
        <v/>
      </c>
      <c r="L60" s="24"/>
      <c r="M60" s="22" t="str">
        <f>IF(L60="","",IF(L$7&lt;12,Tariefstructuur!$B$25*L60,IF(L$7&lt;18,Tariefstructuur!$C$25*L60,Tariefstructuur!$D$25*L60)))</f>
        <v/>
      </c>
      <c r="N60" s="24"/>
      <c r="O60" s="22" t="str">
        <f>IF(N60="","",IF(N$7&lt;12,Tariefstructuur!$B$25*N60,IF(N$7&lt;18,Tariefstructuur!$C$25*N60,Tariefstructuur!$D$25*N60)))</f>
        <v/>
      </c>
    </row>
    <row r="61" spans="1:15" s="8" customFormat="1" ht="11" hidden="1" x14ac:dyDescent="0.15">
      <c r="A61" s="1"/>
      <c r="B61" s="13" t="s">
        <v>165</v>
      </c>
      <c r="C61" s="396"/>
      <c r="D61" s="396"/>
      <c r="E61" s="396"/>
      <c r="F61" s="24"/>
      <c r="G61" s="22" t="str">
        <f>IF(F61="","",IF(F$7&lt;12,Tariefstructuur!$B$25*F61,IF(F$7&lt;18,Tariefstructuur!$C$25*F61,Tariefstructuur!$D$25*F61)))</f>
        <v/>
      </c>
      <c r="H61" s="24"/>
      <c r="I61" s="22" t="str">
        <f>IF(H61="","",IF(H$7&lt;12,Tariefstructuur!$B$25*H61,IF(H$7&lt;18,Tariefstructuur!$C$25*H61,Tariefstructuur!$D$25*H61)))</f>
        <v/>
      </c>
      <c r="J61" s="24"/>
      <c r="K61" s="22" t="str">
        <f>IF(J61="","",IF(J$7&lt;12,Tariefstructuur!$B$25*J61,IF(J$7&lt;18,Tariefstructuur!$C$25*J61,Tariefstructuur!$D$25*J61)))</f>
        <v/>
      </c>
      <c r="L61" s="24"/>
      <c r="M61" s="22" t="str">
        <f>IF(L61="","",IF(L$7&lt;12,Tariefstructuur!$B$25*L61,IF(L$7&lt;18,Tariefstructuur!$C$25*L61,Tariefstructuur!$D$25*L61)))</f>
        <v/>
      </c>
      <c r="N61" s="24"/>
      <c r="O61" s="22" t="str">
        <f>IF(N61="","",IF(N$7&lt;12,Tariefstructuur!$B$25*N61,IF(N$7&lt;18,Tariefstructuur!$C$25*N61,Tariefstructuur!$D$25*N61)))</f>
        <v/>
      </c>
    </row>
    <row r="62" spans="1:15" s="8" customFormat="1" ht="11" hidden="1" x14ac:dyDescent="0.15">
      <c r="A62" s="1"/>
      <c r="B62" s="13" t="s">
        <v>166</v>
      </c>
      <c r="C62" s="396"/>
      <c r="D62" s="396"/>
      <c r="E62" s="396"/>
      <c r="F62" s="24"/>
      <c r="G62" s="22" t="str">
        <f>IF(F62="","",IF(F$7&lt;12,Tariefstructuur!$B$25*F62,IF(F$7&lt;18,Tariefstructuur!$C$25*F62,Tariefstructuur!$D$25*F62)))</f>
        <v/>
      </c>
      <c r="H62" s="24"/>
      <c r="I62" s="22" t="str">
        <f>IF(H62="","",IF(H$7&lt;12,Tariefstructuur!$B$25*H62,IF(H$7&lt;18,Tariefstructuur!$C$25*H62,Tariefstructuur!$D$25*H62)))</f>
        <v/>
      </c>
      <c r="J62" s="24"/>
      <c r="K62" s="22" t="str">
        <f>IF(J62="","",IF(J$7&lt;12,Tariefstructuur!$B$25*J62,IF(J$7&lt;18,Tariefstructuur!$C$25*J62,Tariefstructuur!$D$25*J62)))</f>
        <v/>
      </c>
      <c r="L62" s="24"/>
      <c r="M62" s="22" t="str">
        <f>IF(L62="","",IF(L$7&lt;12,Tariefstructuur!$B$25*L62,IF(L$7&lt;18,Tariefstructuur!$C$25*L62,Tariefstructuur!$D$25*L62)))</f>
        <v/>
      </c>
      <c r="N62" s="24"/>
      <c r="O62" s="22" t="str">
        <f>IF(N62="","",IF(N$7&lt;12,Tariefstructuur!$B$25*N62,IF(N$7&lt;18,Tariefstructuur!$C$25*N62,Tariefstructuur!$D$25*N62)))</f>
        <v/>
      </c>
    </row>
    <row r="63" spans="1:15" s="8" customFormat="1" ht="11" hidden="1" x14ac:dyDescent="0.15">
      <c r="A63" s="1"/>
      <c r="B63" s="13" t="s">
        <v>167</v>
      </c>
      <c r="C63" s="396"/>
      <c r="D63" s="396"/>
      <c r="E63" s="396"/>
      <c r="F63" s="24"/>
      <c r="G63" s="22" t="str">
        <f>IF(F63="","",IF(F$7&lt;12,Tariefstructuur!$B$25*F63,IF(F$7&lt;18,Tariefstructuur!$C$25*F63,Tariefstructuur!$D$25*F63)))</f>
        <v/>
      </c>
      <c r="H63" s="24"/>
      <c r="I63" s="22" t="str">
        <f>IF(H63="","",IF(H$7&lt;12,Tariefstructuur!$B$25*H63,IF(H$7&lt;18,Tariefstructuur!$C$25*H63,Tariefstructuur!$D$25*H63)))</f>
        <v/>
      </c>
      <c r="J63" s="24"/>
      <c r="K63" s="22" t="str">
        <f>IF(J63="","",IF(J$7&lt;12,Tariefstructuur!$B$25*J63,IF(J$7&lt;18,Tariefstructuur!$C$25*J63,Tariefstructuur!$D$25*J63)))</f>
        <v/>
      </c>
      <c r="L63" s="24"/>
      <c r="M63" s="22" t="str">
        <f>IF(L63="","",IF(L$7&lt;12,Tariefstructuur!$B$25*L63,IF(L$7&lt;18,Tariefstructuur!$C$25*L63,Tariefstructuur!$D$25*L63)))</f>
        <v/>
      </c>
      <c r="N63" s="24"/>
      <c r="O63" s="22" t="str">
        <f>IF(N63="","",IF(N$7&lt;12,Tariefstructuur!$B$25*N63,IF(N$7&lt;18,Tariefstructuur!$C$25*N63,Tariefstructuur!$D$25*N63)))</f>
        <v/>
      </c>
    </row>
    <row r="64" spans="1:15" s="8" customFormat="1" ht="11" hidden="1" x14ac:dyDescent="0.15">
      <c r="A64" s="1"/>
      <c r="B64" s="13" t="s">
        <v>168</v>
      </c>
      <c r="C64" s="396"/>
      <c r="D64" s="396"/>
      <c r="E64" s="396"/>
      <c r="F64" s="24"/>
      <c r="G64" s="22" t="str">
        <f>IF(F64="","",IF(F$7&lt;12,Tariefstructuur!$B$25*F64,IF(F$7&lt;18,Tariefstructuur!$C$25*F64,Tariefstructuur!$D$25*F64)))</f>
        <v/>
      </c>
      <c r="H64" s="24"/>
      <c r="I64" s="22" t="str">
        <f>IF(H64="","",IF(H$7&lt;12,Tariefstructuur!$B$25*H64,IF(H$7&lt;18,Tariefstructuur!$C$25*H64,Tariefstructuur!$D$25*H64)))</f>
        <v/>
      </c>
      <c r="J64" s="24"/>
      <c r="K64" s="22" t="str">
        <f>IF(J64="","",IF(J$7&lt;12,Tariefstructuur!$B$25*J64,IF(J$7&lt;18,Tariefstructuur!$C$25*J64,Tariefstructuur!$D$25*J64)))</f>
        <v/>
      </c>
      <c r="L64" s="24"/>
      <c r="M64" s="22" t="str">
        <f>IF(L64="","",IF(L$7&lt;12,Tariefstructuur!$B$25*L64,IF(L$7&lt;18,Tariefstructuur!$C$25*L64,Tariefstructuur!$D$25*L64)))</f>
        <v/>
      </c>
      <c r="N64" s="24"/>
      <c r="O64" s="22" t="str">
        <f>IF(N64="","",IF(N$7&lt;12,Tariefstructuur!$B$25*N64,IF(N$7&lt;18,Tariefstructuur!$C$25*N64,Tariefstructuur!$D$25*N64)))</f>
        <v/>
      </c>
    </row>
    <row r="65" spans="1:15" s="8" customFormat="1" ht="11" hidden="1" x14ac:dyDescent="0.15">
      <c r="A65" s="1"/>
      <c r="B65" s="13" t="s">
        <v>169</v>
      </c>
      <c r="C65" s="396"/>
      <c r="D65" s="396"/>
      <c r="E65" s="396"/>
      <c r="F65" s="24"/>
      <c r="G65" s="22" t="str">
        <f>IF(F65="","",IF(F$7&lt;12,Tariefstructuur!$B$25*F65,IF(F$7&lt;18,Tariefstructuur!$C$25*F65,Tariefstructuur!$D$25*F65)))</f>
        <v/>
      </c>
      <c r="H65" s="24"/>
      <c r="I65" s="22" t="str">
        <f>IF(H65="","",IF(H$7&lt;12,Tariefstructuur!$B$25*H65,IF(H$7&lt;18,Tariefstructuur!$C$25*H65,Tariefstructuur!$D$25*H65)))</f>
        <v/>
      </c>
      <c r="J65" s="24"/>
      <c r="K65" s="22" t="str">
        <f>IF(J65="","",IF(J$7&lt;12,Tariefstructuur!$B$25*J65,IF(J$7&lt;18,Tariefstructuur!$C$25*J65,Tariefstructuur!$D$25*J65)))</f>
        <v/>
      </c>
      <c r="L65" s="24"/>
      <c r="M65" s="22" t="str">
        <f>IF(L65="","",IF(L$7&lt;12,Tariefstructuur!$B$25*L65,IF(L$7&lt;18,Tariefstructuur!$C$25*L65,Tariefstructuur!$D$25*L65)))</f>
        <v/>
      </c>
      <c r="N65" s="24"/>
      <c r="O65" s="22" t="str">
        <f>IF(N65="","",IF(N$7&lt;12,Tariefstructuur!$B$25*N65,IF(N$7&lt;18,Tariefstructuur!$C$25*N65,Tariefstructuur!$D$25*N65)))</f>
        <v/>
      </c>
    </row>
    <row r="66" spans="1:15" s="8" customFormat="1" ht="11" hidden="1" x14ac:dyDescent="0.15">
      <c r="A66" s="1"/>
      <c r="B66" s="13" t="s">
        <v>141</v>
      </c>
      <c r="C66" s="396"/>
      <c r="D66" s="396"/>
      <c r="E66" s="396"/>
      <c r="F66" s="24"/>
      <c r="G66" s="22" t="str">
        <f>IF(F66="","",IF(F$7&lt;12,Tariefstructuur!$B$25*F66,IF(F$7&lt;18,Tariefstructuur!$C$25*F66,Tariefstructuur!$D$25*F66)))</f>
        <v/>
      </c>
      <c r="H66" s="24"/>
      <c r="I66" s="22" t="str">
        <f>IF(H66="","",IF(H$7&lt;12,Tariefstructuur!$B$25*H66,IF(H$7&lt;18,Tariefstructuur!$C$25*H66,Tariefstructuur!$D$25*H66)))</f>
        <v/>
      </c>
      <c r="J66" s="24"/>
      <c r="K66" s="22" t="str">
        <f>IF(J66="","",IF(J$7&lt;12,Tariefstructuur!$B$25*J66,IF(J$7&lt;18,Tariefstructuur!$C$25*J66,Tariefstructuur!$D$25*J66)))</f>
        <v/>
      </c>
      <c r="L66" s="24"/>
      <c r="M66" s="22" t="str">
        <f>IF(L66="","",IF(L$7&lt;12,Tariefstructuur!$B$25*L66,IF(L$7&lt;18,Tariefstructuur!$C$25*L66,Tariefstructuur!$D$25*L66)))</f>
        <v/>
      </c>
      <c r="N66" s="24"/>
      <c r="O66" s="22" t="str">
        <f>IF(N66="","",IF(N$7&lt;12,Tariefstructuur!$B$25*N66,IF(N$7&lt;18,Tariefstructuur!$C$25*N66,Tariefstructuur!$D$25*N66)))</f>
        <v/>
      </c>
    </row>
    <row r="67" spans="1:15" s="8" customFormat="1" ht="21.75" hidden="1" customHeight="1" x14ac:dyDescent="0.15">
      <c r="A67" s="1"/>
      <c r="B67" s="392" t="s">
        <v>52</v>
      </c>
      <c r="C67" s="392"/>
      <c r="D67" s="392"/>
      <c r="E67" s="392"/>
      <c r="F67" s="392"/>
      <c r="G67" s="392"/>
      <c r="H67" s="392"/>
      <c r="I67" s="392"/>
      <c r="J67" s="392"/>
      <c r="K67" s="392"/>
      <c r="L67" s="392"/>
      <c r="M67" s="392"/>
      <c r="N67" s="392"/>
      <c r="O67" s="392"/>
    </row>
    <row r="68" spans="1:15" s="8" customFormat="1" ht="13.5" hidden="1" customHeight="1" x14ac:dyDescent="0.15">
      <c r="A68" s="1"/>
      <c r="B68" s="393" t="s">
        <v>53</v>
      </c>
      <c r="C68" s="393"/>
      <c r="D68" s="393"/>
      <c r="E68" s="393"/>
      <c r="F68" s="21"/>
      <c r="G68" s="22" t="str">
        <f>IF(F68="x",-SUM(G42:G66)/2,"")</f>
        <v/>
      </c>
      <c r="H68" s="21"/>
      <c r="I68" s="22" t="str">
        <f>IF(H68="x",-SUM(I42:I66)/2,"")</f>
        <v/>
      </c>
      <c r="J68" s="21"/>
      <c r="K68" s="22" t="str">
        <f>IF(J68="x",-SUM(K42:K66)/2,"")</f>
        <v/>
      </c>
      <c r="L68" s="21"/>
      <c r="M68" s="22" t="str">
        <f>IF(L68="x",-SUM(M42:M66)/2,"")</f>
        <v/>
      </c>
      <c r="N68" s="21"/>
      <c r="O68" s="22" t="str">
        <f>IF(N68="x",-SUM(O42:O66)/2,"")</f>
        <v/>
      </c>
    </row>
    <row r="69" spans="1:15" s="8" customFormat="1" ht="13.5" hidden="1" customHeight="1" x14ac:dyDescent="0.15">
      <c r="A69" s="1"/>
      <c r="B69" s="365" t="s">
        <v>54</v>
      </c>
      <c r="C69" s="365"/>
      <c r="D69" s="365"/>
      <c r="E69" s="365"/>
      <c r="F69" s="365"/>
      <c r="G69" s="22" t="str">
        <f>IF(SUM(G42:G66)=0,"",IF(AND(SUM(G42:G66)&gt;0,G68=""),SUM(G42:G66),SUM(G42:G66)+G68))</f>
        <v/>
      </c>
      <c r="I69" s="22" t="str">
        <f>IF(SUM(I42:I66)=0,"",IF(AND(SUM(I42:I66)&gt;0,I68=""),SUM(I42:I66),SUM(I42:I66)+I68))</f>
        <v/>
      </c>
      <c r="K69" s="22" t="str">
        <f>IF(SUM(K42:K66)=0,"",IF(AND(SUM(K42:K66)&gt;0,K68=""),SUM(K42:K66),SUM(K42:K66)+K68))</f>
        <v/>
      </c>
      <c r="M69" s="22" t="str">
        <f>IF(SUM(M42:M66)=0,"",IF(AND(SUM(M42:M66)&gt;0,M68=""),SUM(M42:M66),SUM(M42:M66)+M68))</f>
        <v/>
      </c>
      <c r="O69" s="22" t="str">
        <f>IF(SUM(O42:O66)=0,"",IF(AND(SUM(O42:O66)&gt;0,O68=""),SUM(O42:O66),SUM(O42:O66)+O68))</f>
        <v/>
      </c>
    </row>
    <row r="70" spans="1:15" s="8" customFormat="1" ht="13.5" customHeight="1" x14ac:dyDescent="0.15">
      <c r="A70" s="1" t="s">
        <v>454</v>
      </c>
      <c r="B70" s="325" t="s">
        <v>354</v>
      </c>
      <c r="C70" s="325"/>
      <c r="D70" s="325"/>
      <c r="E70" s="325"/>
      <c r="F70" s="325"/>
      <c r="G70" s="325"/>
      <c r="H70" s="325"/>
      <c r="I70" s="325"/>
      <c r="J70" s="325"/>
      <c r="K70" s="325"/>
      <c r="L70" s="325"/>
      <c r="M70" s="325"/>
      <c r="N70" s="325"/>
      <c r="O70" s="325"/>
    </row>
    <row r="71" spans="1:15" s="8" customFormat="1" ht="13.5" customHeight="1" x14ac:dyDescent="0.15">
      <c r="A71" s="1"/>
      <c r="B71" s="395" t="s">
        <v>355</v>
      </c>
      <c r="C71" s="395"/>
      <c r="D71" s="395"/>
      <c r="E71" s="395"/>
      <c r="F71" s="395"/>
      <c r="G71" s="395"/>
      <c r="H71" s="395"/>
      <c r="I71" s="395"/>
      <c r="J71" s="395"/>
      <c r="K71" s="395"/>
      <c r="L71" s="395"/>
      <c r="M71" s="395"/>
      <c r="N71" s="395"/>
      <c r="O71" s="395"/>
    </row>
    <row r="72" spans="1:15" s="8" customFormat="1" ht="82" customHeight="1" x14ac:dyDescent="0.15">
      <c r="A72" s="1"/>
      <c r="B72" s="230"/>
      <c r="C72" s="230"/>
      <c r="D72" s="230"/>
      <c r="E72" s="230"/>
      <c r="F72" s="239"/>
      <c r="G72" s="230"/>
      <c r="H72" s="230"/>
      <c r="I72" s="230"/>
      <c r="J72" s="230"/>
      <c r="K72" s="230"/>
      <c r="L72" s="230"/>
      <c r="M72" s="230"/>
      <c r="N72" s="230"/>
      <c r="O72" s="230"/>
    </row>
    <row r="73" spans="1:15" s="8" customFormat="1" ht="24" customHeight="1" x14ac:dyDescent="0.15">
      <c r="A73" s="1"/>
      <c r="B73" s="28" t="s">
        <v>326</v>
      </c>
      <c r="C73" s="393" t="s">
        <v>327</v>
      </c>
      <c r="D73" s="393"/>
      <c r="E73" s="28" t="s">
        <v>329</v>
      </c>
      <c r="F73" s="199" t="s">
        <v>517</v>
      </c>
      <c r="G73" s="138" t="s">
        <v>46</v>
      </c>
      <c r="H73" s="199" t="s">
        <v>517</v>
      </c>
      <c r="I73" s="138" t="s">
        <v>46</v>
      </c>
      <c r="J73" s="199" t="s">
        <v>517</v>
      </c>
      <c r="K73" s="138" t="s">
        <v>46</v>
      </c>
      <c r="L73" s="199" t="s">
        <v>517</v>
      </c>
      <c r="M73" s="138" t="s">
        <v>46</v>
      </c>
      <c r="N73" s="199" t="s">
        <v>517</v>
      </c>
      <c r="O73" s="138" t="s">
        <v>46</v>
      </c>
    </row>
    <row r="74" spans="1:15" s="8" customFormat="1" ht="11" hidden="1" customHeight="1" x14ac:dyDescent="0.15">
      <c r="A74" s="1"/>
      <c r="B74" s="144" t="s">
        <v>350</v>
      </c>
      <c r="C74" s="405" t="s">
        <v>335</v>
      </c>
      <c r="D74" s="405"/>
      <c r="E74" s="28">
        <v>30</v>
      </c>
      <c r="F74" s="172"/>
      <c r="G74" s="147" t="str">
        <f>IF(F74="","",IF(F$7&lt;18,Tariefstructuur!$C$32*F74,Tariefstructuur!$D$32*F74))</f>
        <v/>
      </c>
      <c r="H74" s="172"/>
      <c r="I74" s="147" t="str">
        <f>IF(H74="","",IF(H$7&lt;18,Tariefstructuur!$C$32*H74,Tariefstructuur!$D$32*H74))</f>
        <v/>
      </c>
      <c r="J74" s="172"/>
      <c r="K74" s="147" t="str">
        <f>IF(J74="","",IF(J$7&lt;18,Tariefstructuur!$C$32*J74,Tariefstructuur!$D$32*J74))</f>
        <v/>
      </c>
      <c r="L74" s="172"/>
      <c r="M74" s="147" t="str">
        <f>IF(L74="","",IF(L$7&lt;18,Tariefstructuur!$C$32*L74,Tariefstructuur!$D$32*L74))</f>
        <v/>
      </c>
      <c r="N74" s="172"/>
      <c r="O74" s="147" t="str">
        <f>IF(N74="","",IF(N$7&lt;18,Tariefstructuur!$C$32*N74,Tariefstructuur!$D$32*N74))</f>
        <v/>
      </c>
    </row>
    <row r="75" spans="1:15" s="8" customFormat="1" ht="11" hidden="1" customHeight="1" x14ac:dyDescent="0.15">
      <c r="A75" s="1"/>
      <c r="B75" s="144" t="s">
        <v>352</v>
      </c>
      <c r="C75" s="405" t="s">
        <v>335</v>
      </c>
      <c r="D75" s="405"/>
      <c r="E75" s="28">
        <v>30</v>
      </c>
      <c r="F75" s="172"/>
      <c r="G75" s="147" t="str">
        <f>IF(F75="","",IF(F$7&lt;18,Tariefstructuur!$C$32*F75,Tariefstructuur!$D$32*F75))</f>
        <v/>
      </c>
      <c r="H75" s="172"/>
      <c r="I75" s="147" t="str">
        <f>IF(H75="","",IF(H$7&lt;18,Tariefstructuur!$C$32*H75,Tariefstructuur!$D$32*H75))</f>
        <v/>
      </c>
      <c r="J75" s="172"/>
      <c r="K75" s="147" t="str">
        <f>IF(J75="","",IF(J$7&lt;18,Tariefstructuur!$C$32*J75,Tariefstructuur!$D$32*J75))</f>
        <v/>
      </c>
      <c r="L75" s="172"/>
      <c r="M75" s="147" t="str">
        <f>IF(L75="","",IF(L$7&lt;18,Tariefstructuur!$C$32*L75,Tariefstructuur!$D$32*L75))</f>
        <v/>
      </c>
      <c r="N75" s="172"/>
      <c r="O75" s="147" t="str">
        <f>IF(N75="","",IF(N$7&lt;18,Tariefstructuur!$C$32*N75,Tariefstructuur!$D$32*N75))</f>
        <v/>
      </c>
    </row>
    <row r="76" spans="1:15" s="8" customFormat="1" ht="11" hidden="1" customHeight="1" x14ac:dyDescent="0.15">
      <c r="A76" s="1"/>
      <c r="B76" s="144" t="s">
        <v>348</v>
      </c>
      <c r="C76" s="405" t="s">
        <v>335</v>
      </c>
      <c r="D76" s="405"/>
      <c r="E76" s="28">
        <v>30</v>
      </c>
      <c r="F76" s="172"/>
      <c r="G76" s="147" t="str">
        <f>IF(F76="","",IF(F$7&lt;18,Tariefstructuur!$C$32*F76,Tariefstructuur!$D$32*F76))</f>
        <v/>
      </c>
      <c r="H76" s="172"/>
      <c r="I76" s="147" t="str">
        <f>IF(H76="","",IF(H$7&lt;18,Tariefstructuur!$C$32*H76,Tariefstructuur!$D$32*H76))</f>
        <v/>
      </c>
      <c r="J76" s="172"/>
      <c r="K76" s="147" t="str">
        <f>IF(J76="","",IF(J$7&lt;18,Tariefstructuur!$C$32*J76,Tariefstructuur!$D$32*J76))</f>
        <v/>
      </c>
      <c r="L76" s="172"/>
      <c r="M76" s="147" t="str">
        <f>IF(L76="","",IF(L$7&lt;18,Tariefstructuur!$C$32*L76,Tariefstructuur!$D$32*L76))</f>
        <v/>
      </c>
      <c r="N76" s="172"/>
      <c r="O76" s="147" t="str">
        <f>IF(N76="","",IF(N$7&lt;18,Tariefstructuur!$C$32*N76,Tariefstructuur!$D$32*N76))</f>
        <v/>
      </c>
    </row>
    <row r="77" spans="1:15" s="8" customFormat="1" ht="11" customHeight="1" x14ac:dyDescent="0.15">
      <c r="A77" s="1"/>
      <c r="B77" s="144" t="s">
        <v>516</v>
      </c>
      <c r="C77" s="405" t="s">
        <v>335</v>
      </c>
      <c r="D77" s="405"/>
      <c r="E77" s="28">
        <v>30</v>
      </c>
      <c r="F77" s="172"/>
      <c r="G77" s="147" t="str">
        <f>IF(F77="","",IF(F$7&lt;18,Tariefstructuur!$C$32*F77,Tariefstructuur!$D$32*F77))</f>
        <v/>
      </c>
      <c r="H77" s="172"/>
      <c r="I77" s="147" t="str">
        <f>IF(H77="","",IF(H$7&lt;18,Tariefstructuur!$C$32*H77,Tariefstructuur!$D$32*H77))</f>
        <v/>
      </c>
      <c r="J77" s="172"/>
      <c r="K77" s="147" t="str">
        <f>IF(J77="","",IF(J$7&lt;18,Tariefstructuur!$C$32*J77,Tariefstructuur!$D$32*J77))</f>
        <v/>
      </c>
      <c r="L77" s="172"/>
      <c r="M77" s="147" t="str">
        <f>IF(L77="","",IF(L$7&lt;18,Tariefstructuur!$C$32*L77,Tariefstructuur!$D$32*L77))</f>
        <v/>
      </c>
      <c r="N77" s="172"/>
      <c r="O77" s="147" t="str">
        <f>IF(N77="","",IF(N$7&lt;18,Tariefstructuur!$C$32*N77,Tariefstructuur!$D$32*N77))</f>
        <v/>
      </c>
    </row>
    <row r="78" spans="1:15" s="8" customFormat="1" ht="11" customHeight="1" x14ac:dyDescent="0.15">
      <c r="A78" s="1"/>
      <c r="B78" s="36" t="s">
        <v>323</v>
      </c>
      <c r="C78" s="405" t="s">
        <v>335</v>
      </c>
      <c r="D78" s="405"/>
      <c r="E78" s="28">
        <v>30</v>
      </c>
      <c r="F78" s="172"/>
      <c r="G78" s="147" t="str">
        <f>IF(F78="","",IF(F$7&lt;18,Tariefstructuur!$C$32*F78,Tariefstructuur!$D$32*F78))</f>
        <v/>
      </c>
      <c r="H78" s="172"/>
      <c r="I78" s="147" t="str">
        <f>IF(H78="","",IF(H$7&lt;18,Tariefstructuur!$C$32*H78,Tariefstructuur!$D$32*H78))</f>
        <v/>
      </c>
      <c r="J78" s="172"/>
      <c r="K78" s="147" t="str">
        <f>IF(J78="","",IF(J$7&lt;18,Tariefstructuur!$C$32*J78,Tariefstructuur!$D$32*J78))</f>
        <v/>
      </c>
      <c r="L78" s="172"/>
      <c r="M78" s="147" t="str">
        <f>IF(L78="","",IF(L$7&lt;18,Tariefstructuur!$C$32*L78,Tariefstructuur!$D$32*L78))</f>
        <v/>
      </c>
      <c r="N78" s="172"/>
      <c r="O78" s="147" t="str">
        <f>IF(N78="","",IF(N$7&lt;18,Tariefstructuur!$C$32*N78,Tariefstructuur!$D$32*N78))</f>
        <v/>
      </c>
    </row>
    <row r="79" spans="1:15" s="8" customFormat="1" ht="11" customHeight="1" x14ac:dyDescent="0.15">
      <c r="A79" s="1"/>
      <c r="B79" s="36" t="s">
        <v>344</v>
      </c>
      <c r="C79" s="405" t="s">
        <v>335</v>
      </c>
      <c r="D79" s="405"/>
      <c r="E79" s="28">
        <v>30</v>
      </c>
      <c r="F79" s="172"/>
      <c r="G79" s="147" t="str">
        <f>IF(F79="","",IF(F$7&lt;18,Tariefstructuur!$C$32*F79,Tariefstructuur!$D$32*F79))</f>
        <v/>
      </c>
      <c r="H79" s="172"/>
      <c r="I79" s="147" t="str">
        <f>IF(H79="","",IF(H$7&lt;18,Tariefstructuur!$C$32*H79,Tariefstructuur!$D$32*H79))</f>
        <v/>
      </c>
      <c r="J79" s="172"/>
      <c r="K79" s="147" t="str">
        <f>IF(J79="","",IF(J$7&lt;18,Tariefstructuur!$C$32*J79,Tariefstructuur!$D$32*J79))</f>
        <v/>
      </c>
      <c r="L79" s="172"/>
      <c r="M79" s="147" t="str">
        <f>IF(L79="","",IF(L$7&lt;18,Tariefstructuur!$C$32*L79,Tariefstructuur!$D$32*L79))</f>
        <v/>
      </c>
      <c r="N79" s="172"/>
      <c r="O79" s="147" t="str">
        <f>IF(N79="","",IF(N$7&lt;18,Tariefstructuur!$C$32*N79,Tariefstructuur!$D$32*N79))</f>
        <v/>
      </c>
    </row>
    <row r="80" spans="1:15" s="8" customFormat="1" ht="11" hidden="1" customHeight="1" x14ac:dyDescent="0.15">
      <c r="A80" s="1"/>
      <c r="B80" s="36" t="s">
        <v>351</v>
      </c>
      <c r="C80" s="405" t="s">
        <v>335</v>
      </c>
      <c r="D80" s="405"/>
      <c r="E80" s="28">
        <v>30</v>
      </c>
      <c r="F80" s="172"/>
      <c r="G80" s="147" t="str">
        <f>IF(F80="","",IF(F$7&lt;18,Tariefstructuur!$C$32*F80,Tariefstructuur!$D$32*F80))</f>
        <v/>
      </c>
      <c r="H80" s="172"/>
      <c r="I80" s="147" t="str">
        <f>IF(H80="","",IF(H$7&lt;18,Tariefstructuur!$C$32*H80,Tariefstructuur!$D$32*H80))</f>
        <v/>
      </c>
      <c r="J80" s="172"/>
      <c r="K80" s="147" t="str">
        <f>IF(J80="","",IF(J$7&lt;18,Tariefstructuur!$C$32*J80,Tariefstructuur!$D$32*J80))</f>
        <v/>
      </c>
      <c r="L80" s="172"/>
      <c r="M80" s="147" t="str">
        <f>IF(L80="","",IF(L$7&lt;18,Tariefstructuur!$C$32*L80,Tariefstructuur!$D$32*L80))</f>
        <v/>
      </c>
      <c r="N80" s="172"/>
      <c r="O80" s="147" t="str">
        <f>IF(N80="","",IF(N$7&lt;18,Tariefstructuur!$C$32*N80,Tariefstructuur!$D$32*N80))</f>
        <v/>
      </c>
    </row>
    <row r="81" spans="1:15" s="8" customFormat="1" ht="11" hidden="1" customHeight="1" x14ac:dyDescent="0.15">
      <c r="A81" s="1"/>
      <c r="B81" s="36" t="s">
        <v>349</v>
      </c>
      <c r="C81" s="405" t="s">
        <v>335</v>
      </c>
      <c r="D81" s="405"/>
      <c r="E81" s="28">
        <v>30</v>
      </c>
      <c r="F81" s="172"/>
      <c r="G81" s="147" t="str">
        <f>IF(F81="","",IF(F$7&lt;18,Tariefstructuur!$C$32*F81,Tariefstructuur!$D$32*F81))</f>
        <v/>
      </c>
      <c r="H81" s="172"/>
      <c r="I81" s="147" t="str">
        <f>IF(H81="","",IF(H$7&lt;18,Tariefstructuur!$C$32*H81,Tariefstructuur!$D$32*H81))</f>
        <v/>
      </c>
      <c r="J81" s="172"/>
      <c r="K81" s="147" t="str">
        <f>IF(J81="","",IF(J$7&lt;18,Tariefstructuur!$C$32*J81,Tariefstructuur!$D$32*J81))</f>
        <v/>
      </c>
      <c r="L81" s="172"/>
      <c r="M81" s="147" t="str">
        <f>IF(L81="","",IF(L$7&lt;18,Tariefstructuur!$C$32*L81,Tariefstructuur!$D$32*L81))</f>
        <v/>
      </c>
      <c r="N81" s="172"/>
      <c r="O81" s="147" t="str">
        <f>IF(N81="","",IF(N$7&lt;18,Tariefstructuur!$C$32*N81,Tariefstructuur!$D$32*N81))</f>
        <v/>
      </c>
    </row>
    <row r="82" spans="1:15" s="8" customFormat="1" ht="11" customHeight="1" x14ac:dyDescent="0.15">
      <c r="A82" s="1"/>
      <c r="B82" s="36" t="s">
        <v>449</v>
      </c>
      <c r="C82" s="405" t="s">
        <v>335</v>
      </c>
      <c r="D82" s="405"/>
      <c r="E82" s="28">
        <v>30</v>
      </c>
      <c r="F82" s="172"/>
      <c r="G82" s="147" t="str">
        <f>IF(F82="","",IF(F$7&lt;18,Tariefstructuur!$C$32*F82,Tariefstructuur!$D$32*F82))</f>
        <v/>
      </c>
      <c r="H82" s="172"/>
      <c r="I82" s="147" t="str">
        <f>IF(H82="","",IF(H$7&lt;18,Tariefstructuur!$C$32*H82,Tariefstructuur!$D$32*H82))</f>
        <v/>
      </c>
      <c r="J82" s="172"/>
      <c r="K82" s="147" t="str">
        <f>IF(J82="","",IF(J$7&lt;18,Tariefstructuur!$C$32*J82,Tariefstructuur!$D$32*J82))</f>
        <v/>
      </c>
      <c r="L82" s="172"/>
      <c r="M82" s="147" t="str">
        <f>IF(L82="","",IF(L$7&lt;18,Tariefstructuur!$C$32*L82,Tariefstructuur!$D$32*L82))</f>
        <v/>
      </c>
      <c r="N82" s="172"/>
      <c r="O82" s="147" t="str">
        <f>IF(N82="","",IF(N$7&lt;18,Tariefstructuur!$C$32*N82,Tariefstructuur!$D$32*N82))</f>
        <v/>
      </c>
    </row>
    <row r="83" spans="1:15" s="8" customFormat="1" ht="11" hidden="1" customHeight="1" x14ac:dyDescent="0.15">
      <c r="A83" s="1"/>
      <c r="B83" s="36" t="s">
        <v>463</v>
      </c>
      <c r="C83" s="405" t="s">
        <v>335</v>
      </c>
      <c r="D83" s="405"/>
      <c r="E83" s="28">
        <v>30</v>
      </c>
      <c r="F83" s="172"/>
      <c r="G83" s="147" t="str">
        <f>IF(F83="","",IF(F$7&lt;18,Tariefstructuur!$C$32*F83,Tariefstructuur!$D$32*F83))</f>
        <v/>
      </c>
      <c r="H83" s="172"/>
      <c r="I83" s="147" t="str">
        <f>IF(H83="","",IF(H$7&lt;18,Tariefstructuur!$C$32*H83,Tariefstructuur!$D$32*H83))</f>
        <v/>
      </c>
      <c r="J83" s="172"/>
      <c r="K83" s="147" t="str">
        <f>IF(J83="","",IF(J$7&lt;18,Tariefstructuur!$C$32*J83,Tariefstructuur!$D$32*J83))</f>
        <v/>
      </c>
      <c r="L83" s="172"/>
      <c r="M83" s="147" t="str">
        <f>IF(L83="","",IF(L$7&lt;18,Tariefstructuur!$C$32*L83,Tariefstructuur!$D$32*L83))</f>
        <v/>
      </c>
      <c r="N83" s="172"/>
      <c r="O83" s="147" t="str">
        <f>IF(N83="","",IF(N$7&lt;18,Tariefstructuur!$C$32*N83,Tariefstructuur!$D$32*N83))</f>
        <v/>
      </c>
    </row>
    <row r="84" spans="1:15" s="8" customFormat="1" ht="11" hidden="1" customHeight="1" x14ac:dyDescent="0.15">
      <c r="A84" s="1"/>
      <c r="B84" s="36" t="s">
        <v>347</v>
      </c>
      <c r="C84" s="405" t="s">
        <v>335</v>
      </c>
      <c r="D84" s="405"/>
      <c r="E84" s="28">
        <v>30</v>
      </c>
      <c r="F84" s="172"/>
      <c r="G84" s="147" t="str">
        <f>IF(F84="","",IF(F$7&lt;18,Tariefstructuur!$C$32*F84,Tariefstructuur!$D$32*F84))</f>
        <v/>
      </c>
      <c r="H84" s="172"/>
      <c r="I84" s="147" t="str">
        <f>IF(H84="","",IF(H$7&lt;18,Tariefstructuur!$C$32*H84,Tariefstructuur!$D$32*H84))</f>
        <v/>
      </c>
      <c r="J84" s="172"/>
      <c r="K84" s="147" t="str">
        <f>IF(J84="","",IF(J$7&lt;18,Tariefstructuur!$C$32*J84,Tariefstructuur!$D$32*J84))</f>
        <v/>
      </c>
      <c r="L84" s="172"/>
      <c r="M84" s="147" t="str">
        <f>IF(L84="","",IF(L$7&lt;18,Tariefstructuur!$C$32*L84,Tariefstructuur!$D$32*L84))</f>
        <v/>
      </c>
      <c r="N84" s="172"/>
      <c r="O84" s="147" t="str">
        <f>IF(N84="","",IF(N$7&lt;18,Tariefstructuur!$C$32*N84,Tariefstructuur!$D$32*N84))</f>
        <v/>
      </c>
    </row>
    <row r="85" spans="1:15" s="8" customFormat="1" ht="11" customHeight="1" x14ac:dyDescent="0.15">
      <c r="A85" s="1"/>
      <c r="B85" s="325" t="s">
        <v>601</v>
      </c>
      <c r="C85" s="325"/>
      <c r="D85" s="325"/>
      <c r="E85" s="28">
        <v>30</v>
      </c>
      <c r="F85" s="172"/>
      <c r="G85" s="147" t="str">
        <f>IF(F85="","",IF(F$7&lt;18,Tariefstructuur!$C$32*F85,Tariefstructuur!$D$32*F85))</f>
        <v/>
      </c>
      <c r="H85" s="172"/>
      <c r="I85" s="147" t="str">
        <f>IF(H85="","",IF(H$7&lt;18,Tariefstructuur!$C$32*H85,Tariefstructuur!$D$32*H85))</f>
        <v/>
      </c>
      <c r="J85" s="172"/>
      <c r="K85" s="147" t="str">
        <f>IF(J85="","",IF(J$7&lt;18,Tariefstructuur!$C$32*J85,Tariefstructuur!$D$32*J85))</f>
        <v/>
      </c>
      <c r="L85" s="172"/>
      <c r="M85" s="147" t="str">
        <f>IF(L85="","",IF(L$7&lt;18,Tariefstructuur!$C$32*L85,Tariefstructuur!$D$32*L85))</f>
        <v/>
      </c>
      <c r="N85" s="172"/>
      <c r="O85" s="147" t="str">
        <f>IF(N85="","",IF(N$7&lt;18,Tariefstructuur!$C$32*N85,Tariefstructuur!$D$32*N85))</f>
        <v/>
      </c>
    </row>
    <row r="86" spans="1:15" s="8" customFormat="1" ht="21.75" customHeight="1" x14ac:dyDescent="0.15">
      <c r="A86" s="1"/>
      <c r="B86" s="392" t="s">
        <v>52</v>
      </c>
      <c r="C86" s="392"/>
      <c r="D86" s="392"/>
      <c r="E86" s="392"/>
      <c r="F86" s="392"/>
      <c r="G86" s="392"/>
      <c r="H86" s="392"/>
      <c r="I86" s="392"/>
      <c r="J86" s="392"/>
      <c r="K86" s="392"/>
      <c r="L86" s="392"/>
      <c r="M86" s="392"/>
      <c r="N86" s="392"/>
      <c r="O86" s="392"/>
    </row>
    <row r="87" spans="1:15" s="8" customFormat="1" ht="13.5" customHeight="1" x14ac:dyDescent="0.15">
      <c r="A87" s="1"/>
      <c r="B87" s="393" t="s">
        <v>53</v>
      </c>
      <c r="C87" s="393"/>
      <c r="D87" s="393"/>
      <c r="E87" s="393"/>
      <c r="F87" s="21"/>
      <c r="G87" s="22" t="str">
        <f>IF(F87="x",-SUM(G74:G84)/2,"")</f>
        <v/>
      </c>
      <c r="H87" s="21"/>
      <c r="I87" s="22" t="str">
        <f>IF(H87="x",-SUM(I74:I84)/2,"")</f>
        <v/>
      </c>
      <c r="J87" s="21"/>
      <c r="K87" s="22" t="str">
        <f>IF(J87="x",-SUM(K74:K84)/2,"")</f>
        <v/>
      </c>
      <c r="L87" s="21"/>
      <c r="M87" s="22" t="str">
        <f>IF(L87="x",-SUM(M74:M84)/2,"")</f>
        <v/>
      </c>
      <c r="N87" s="21"/>
      <c r="O87" s="22" t="str">
        <f>IF(N87="x",-SUM(O74:O84)/2,"")</f>
        <v/>
      </c>
    </row>
    <row r="88" spans="1:15" s="8" customFormat="1" ht="13.5" customHeight="1" x14ac:dyDescent="0.15">
      <c r="A88" s="1"/>
      <c r="B88" s="8" t="s">
        <v>336</v>
      </c>
      <c r="F88" s="8">
        <f>IF(F87="",SUM(F74:F85)*30,SUM(F74:F85)*30)</f>
        <v>0</v>
      </c>
      <c r="G88" s="184" t="str">
        <f>IF(SUM(G74:G85)=0,"",IF(AND(SUM(G74:G85)&gt;0,G87=""),SUM(G74:G85),SUM(G74:G85)+G87))</f>
        <v/>
      </c>
      <c r="H88" s="8">
        <f>IF(H87="",SUM(H74:H85)*30,SUM(H74:H85)*30)</f>
        <v>0</v>
      </c>
      <c r="I88" s="184" t="str">
        <f>IF(SUM(I74:I85)=0,"",IF(AND(SUM(I74:I85)&gt;0,I87=""),SUM(I74:I85),SUM(I74:I85)+I87))</f>
        <v/>
      </c>
      <c r="J88" s="8">
        <f>IF(J87="",SUM(J74:J85)*30,SUM(J74:J85)*30)</f>
        <v>0</v>
      </c>
      <c r="K88" s="184" t="str">
        <f>IF(SUM(K74:K85)=0,"",IF(AND(SUM(K74:K85)&gt;0,K87=""),SUM(K74:K85),SUM(K74:K85)+K87))</f>
        <v/>
      </c>
      <c r="L88" s="8">
        <f>IF(L87="",SUM(L74:L85)*30,SUM(L74:L85)*30)</f>
        <v>0</v>
      </c>
      <c r="M88" s="184" t="str">
        <f>IF(SUM(M74:M85)=0,"",IF(AND(SUM(M74:M85)&gt;0,M87=""),SUM(M74:M85),SUM(M74:M85)+M87))</f>
        <v/>
      </c>
      <c r="N88" s="8">
        <f>IF(N87="",SUM(N74:N85)*30,SUM(N74:N85)*30)</f>
        <v>0</v>
      </c>
      <c r="O88" s="184" t="str">
        <f>IF(SUM(O74:O85)=0,"",IF(AND(SUM(O74:O85)&gt;0,O87=""),SUM(O74:O85),SUM(O74:O85)+O87))</f>
        <v/>
      </c>
    </row>
    <row r="89" spans="1:15" s="8" customFormat="1" ht="13.5" customHeight="1" x14ac:dyDescent="0.15">
      <c r="A89" s="1"/>
      <c r="B89" s="38" t="s">
        <v>675</v>
      </c>
      <c r="C89" s="38"/>
      <c r="D89" s="38"/>
      <c r="E89" s="38"/>
      <c r="F89" s="38"/>
      <c r="G89" s="262">
        <f>IF(G88="",0,1)</f>
        <v>0</v>
      </c>
      <c r="I89" s="262">
        <f>IF(I88="",0,1)</f>
        <v>0</v>
      </c>
      <c r="K89" s="262">
        <f>IF(K88="",0,1)</f>
        <v>0</v>
      </c>
      <c r="M89" s="262">
        <f>IF(M88="",0,1)</f>
        <v>0</v>
      </c>
      <c r="O89" s="262">
        <f>IF(O88="",0,1)</f>
        <v>0</v>
      </c>
    </row>
    <row r="90" spans="1:15" s="8" customFormat="1" ht="3" customHeight="1" x14ac:dyDescent="0.15">
      <c r="A90" s="1"/>
      <c r="E90" s="13"/>
      <c r="G90" s="11"/>
      <c r="I90" s="11"/>
      <c r="K90" s="11"/>
      <c r="M90" s="11"/>
      <c r="O90" s="11"/>
    </row>
    <row r="91" spans="1:15" s="8" customFormat="1" ht="11" x14ac:dyDescent="0.15">
      <c r="A91" s="1" t="s">
        <v>455</v>
      </c>
      <c r="B91" s="354" t="s">
        <v>457</v>
      </c>
      <c r="C91" s="354"/>
      <c r="D91" s="354"/>
      <c r="E91" s="354"/>
      <c r="F91" s="354"/>
      <c r="G91" s="354"/>
      <c r="H91" s="354"/>
      <c r="I91" s="354"/>
      <c r="J91" s="354"/>
      <c r="K91" s="354"/>
      <c r="L91" s="354"/>
      <c r="M91" s="354"/>
      <c r="N91" s="354"/>
      <c r="O91" s="354"/>
    </row>
    <row r="92" spans="1:15" s="8" customFormat="1" ht="11" x14ac:dyDescent="0.15">
      <c r="A92" s="1"/>
      <c r="B92" s="394" t="s">
        <v>41</v>
      </c>
      <c r="C92" s="394"/>
      <c r="D92" s="394"/>
      <c r="E92" s="394"/>
      <c r="F92" s="394"/>
      <c r="G92" s="394"/>
      <c r="H92" s="394"/>
      <c r="I92" s="394"/>
      <c r="J92" s="394"/>
      <c r="K92" s="394"/>
      <c r="L92" s="394"/>
      <c r="M92" s="394"/>
      <c r="N92" s="394"/>
      <c r="O92" s="394"/>
    </row>
    <row r="93" spans="1:15" s="8" customFormat="1" ht="13.5" customHeight="1" x14ac:dyDescent="0.15">
      <c r="A93" s="1"/>
      <c r="B93" s="8" t="s">
        <v>42</v>
      </c>
      <c r="C93" s="365" t="s">
        <v>43</v>
      </c>
      <c r="D93" s="365"/>
      <c r="E93" s="8" t="s">
        <v>44</v>
      </c>
      <c r="F93" s="8" t="s">
        <v>45</v>
      </c>
      <c r="G93" s="10" t="s">
        <v>46</v>
      </c>
      <c r="H93" s="38" t="s">
        <v>45</v>
      </c>
      <c r="I93" s="10" t="s">
        <v>46</v>
      </c>
      <c r="J93" s="38" t="s">
        <v>45</v>
      </c>
      <c r="K93" s="10" t="s">
        <v>46</v>
      </c>
      <c r="L93" s="38" t="s">
        <v>45</v>
      </c>
      <c r="M93" s="10" t="s">
        <v>46</v>
      </c>
      <c r="N93" s="38" t="s">
        <v>45</v>
      </c>
      <c r="O93" s="10" t="s">
        <v>46</v>
      </c>
    </row>
    <row r="94" spans="1:15" s="8" customFormat="1" ht="11" hidden="1" x14ac:dyDescent="0.15">
      <c r="A94" s="1"/>
      <c r="B94" s="13" t="s">
        <v>56</v>
      </c>
      <c r="C94" s="8" t="s">
        <v>57</v>
      </c>
      <c r="E94" s="8">
        <v>60</v>
      </c>
      <c r="F94" s="21"/>
      <c r="G94" s="22" t="str">
        <f>IF(F94="X",IF(F$7&lt;12,Tariefstructuur!$B$12,IF(F$7&lt;18,Tariefstructuur!$C$12,Tariefstructuur!$D$12)),"")</f>
        <v/>
      </c>
      <c r="H94" s="21"/>
      <c r="I94" s="22" t="str">
        <f>IF(H94="X",IF(H$7&lt;12,Tariefstructuur!$B$12,IF(H$7&lt;18,Tariefstructuur!$C$12,Tariefstructuur!$D$12)),"")</f>
        <v/>
      </c>
      <c r="J94" s="21"/>
      <c r="K94" s="22" t="str">
        <f>IF(J94="X",IF(J$7&lt;12,Tariefstructuur!$B$12,IF(J$7&lt;18,Tariefstructuur!$C$12,Tariefstructuur!$D$12)),"")</f>
        <v/>
      </c>
      <c r="L94" s="21"/>
      <c r="M94" s="22" t="str">
        <f>IF(L94="X",IF(L$7&lt;12,Tariefstructuur!$B$12,IF(L$7&lt;18,Tariefstructuur!$C$12,Tariefstructuur!$D$12)),"")</f>
        <v/>
      </c>
      <c r="N94" s="21"/>
      <c r="O94" s="22" t="str">
        <f>IF(N94="X",IF(N$7&lt;12,Tariefstructuur!$B$12,IF(N$7&lt;18,Tariefstructuur!$C$12,Tariefstructuur!$D$12)),"")</f>
        <v/>
      </c>
    </row>
    <row r="95" spans="1:15" s="8" customFormat="1" ht="11" hidden="1" x14ac:dyDescent="0.15">
      <c r="A95" s="1"/>
      <c r="B95" s="13" t="s">
        <v>58</v>
      </c>
      <c r="C95" s="8" t="s">
        <v>59</v>
      </c>
      <c r="E95" s="8">
        <v>60</v>
      </c>
      <c r="F95" s="21"/>
      <c r="G95" s="22" t="str">
        <f>IF(F95="X",IF(F$7&lt;12,Tariefstructuur!$B$12,IF(F$7&lt;18,Tariefstructuur!$C$12,Tariefstructuur!$D$12)),"")</f>
        <v/>
      </c>
      <c r="H95" s="21"/>
      <c r="I95" s="22" t="str">
        <f>IF(H95="X",IF(H$7&lt;12,Tariefstructuur!$B$12,IF(H$7&lt;18,Tariefstructuur!$C$12,Tariefstructuur!$D$12)),"")</f>
        <v/>
      </c>
      <c r="J95" s="21"/>
      <c r="K95" s="22" t="str">
        <f>IF(J95="X",IF(J$7&lt;12,Tariefstructuur!$B$12,IF(J$7&lt;18,Tariefstructuur!$C$12,Tariefstructuur!$D$12)),"")</f>
        <v/>
      </c>
      <c r="L95" s="21"/>
      <c r="M95" s="22" t="str">
        <f>IF(L95="X",IF(L$7&lt;12,Tariefstructuur!$B$12,IF(L$7&lt;18,Tariefstructuur!$C$12,Tariefstructuur!$D$12)),"")</f>
        <v/>
      </c>
      <c r="N95" s="21"/>
      <c r="O95" s="22" t="str">
        <f>IF(N95="X",IF(N$7&lt;12,Tariefstructuur!$B$12,IF(N$7&lt;18,Tariefstructuur!$C$12,Tariefstructuur!$D$12)),"")</f>
        <v/>
      </c>
    </row>
    <row r="96" spans="1:15" s="8" customFormat="1" ht="11" hidden="1" x14ac:dyDescent="0.15">
      <c r="A96" s="1"/>
      <c r="B96" s="13" t="s">
        <v>60</v>
      </c>
      <c r="C96" s="8" t="s">
        <v>61</v>
      </c>
      <c r="E96" s="8">
        <v>60</v>
      </c>
      <c r="F96" s="21"/>
      <c r="G96" s="22" t="str">
        <f>IF(F96="X",IF(F$7&lt;12,Tariefstructuur!$B$12,IF(F$7&lt;18,Tariefstructuur!$C$12,Tariefstructuur!$D$12)),"")</f>
        <v/>
      </c>
      <c r="H96" s="21"/>
      <c r="I96" s="22" t="str">
        <f>IF(H96="X",IF(H$7&lt;12,Tariefstructuur!$B$12,IF(H$7&lt;18,Tariefstructuur!$C$12,Tariefstructuur!$D$12)),"")</f>
        <v/>
      </c>
      <c r="J96" s="21"/>
      <c r="K96" s="22" t="str">
        <f>IF(J96="X",IF(J$7&lt;12,Tariefstructuur!$B$12,IF(J$7&lt;18,Tariefstructuur!$C$12,Tariefstructuur!$D$12)),"")</f>
        <v/>
      </c>
      <c r="L96" s="21"/>
      <c r="M96" s="22" t="str">
        <f>IF(L96="X",IF(L$7&lt;12,Tariefstructuur!$B$12,IF(L$7&lt;18,Tariefstructuur!$C$12,Tariefstructuur!$D$12)),"")</f>
        <v/>
      </c>
      <c r="N96" s="21"/>
      <c r="O96" s="22" t="str">
        <f>IF(N96="X",IF(N$7&lt;12,Tariefstructuur!$B$12,IF(N$7&lt;18,Tariefstructuur!$C$12,Tariefstructuur!$D$12)),"")</f>
        <v/>
      </c>
    </row>
    <row r="97" spans="1:15" s="8" customFormat="1" ht="11" hidden="1" x14ac:dyDescent="0.15">
      <c r="A97" s="1"/>
      <c r="B97" s="13" t="s">
        <v>62</v>
      </c>
      <c r="C97" s="8" t="s">
        <v>63</v>
      </c>
      <c r="E97" s="8">
        <v>60</v>
      </c>
      <c r="F97" s="21"/>
      <c r="G97" s="22" t="str">
        <f>IF(F97="X",IF(F$7&lt;12,Tariefstructuur!$B$12,IF(F$7&lt;18,Tariefstructuur!$C$12,Tariefstructuur!$D$12)),"")</f>
        <v/>
      </c>
      <c r="H97" s="21"/>
      <c r="I97" s="22" t="str">
        <f>IF(H97="X",IF(H$7&lt;12,Tariefstructuur!$B$12,IF(H$7&lt;18,Tariefstructuur!$C$12,Tariefstructuur!$D$12)),"")</f>
        <v/>
      </c>
      <c r="J97" s="21"/>
      <c r="K97" s="22" t="str">
        <f>IF(J97="X",IF(J$7&lt;12,Tariefstructuur!$B$12,IF(J$7&lt;18,Tariefstructuur!$C$12,Tariefstructuur!$D$12)),"")</f>
        <v/>
      </c>
      <c r="L97" s="21"/>
      <c r="M97" s="22" t="str">
        <f>IF(L97="X",IF(L$7&lt;12,Tariefstructuur!$B$12,IF(L$7&lt;18,Tariefstructuur!$C$12,Tariefstructuur!$D$12)),"")</f>
        <v/>
      </c>
      <c r="N97" s="21"/>
      <c r="O97" s="22" t="str">
        <f>IF(N97="X",IF(N$7&lt;12,Tariefstructuur!$B$12,IF(N$7&lt;18,Tariefstructuur!$C$12,Tariefstructuur!$D$12)),"")</f>
        <v/>
      </c>
    </row>
    <row r="98" spans="1:15" s="8" customFormat="1" ht="11" hidden="1" x14ac:dyDescent="0.15">
      <c r="A98" s="1"/>
      <c r="B98" s="13" t="s">
        <v>64</v>
      </c>
      <c r="C98" s="8" t="s">
        <v>345</v>
      </c>
      <c r="E98" s="8">
        <v>60</v>
      </c>
      <c r="F98" s="21"/>
      <c r="G98" s="22" t="str">
        <f>IF(F98="X",IF(F$7&lt;12,Tariefstructuur!$B$12,IF(F$7&lt;18,Tariefstructuur!$C$12,Tariefstructuur!$D$12)),"")</f>
        <v/>
      </c>
      <c r="H98" s="21"/>
      <c r="I98" s="22" t="str">
        <f>IF(H98="X",IF(H$7&lt;12,Tariefstructuur!$B$12,IF(H$7&lt;18,Tariefstructuur!$C$12,Tariefstructuur!$D$12)),"")</f>
        <v/>
      </c>
      <c r="J98" s="21"/>
      <c r="K98" s="22" t="str">
        <f>IF(J98="X",IF(J$7&lt;12,Tariefstructuur!$B$12,IF(J$7&lt;18,Tariefstructuur!$C$12,Tariefstructuur!$D$12)),"")</f>
        <v/>
      </c>
      <c r="L98" s="21"/>
      <c r="M98" s="22" t="str">
        <f>IF(L98="X",IF(L$7&lt;12,Tariefstructuur!$B$12,IF(L$7&lt;18,Tariefstructuur!$C$12,Tariefstructuur!$D$12)),"")</f>
        <v/>
      </c>
      <c r="N98" s="21"/>
      <c r="O98" s="22" t="str">
        <f>IF(N98="X",IF(N$7&lt;12,Tariefstructuur!$B$12,IF(N$7&lt;18,Tariefstructuur!$C$12,Tariefstructuur!$D$12)),"")</f>
        <v/>
      </c>
    </row>
    <row r="99" spans="1:15" s="8" customFormat="1" ht="11" x14ac:dyDescent="0.15">
      <c r="A99" s="1"/>
      <c r="B99" s="13" t="s">
        <v>341</v>
      </c>
      <c r="C99" s="232" t="s">
        <v>602</v>
      </c>
      <c r="E99" s="8">
        <v>120</v>
      </c>
      <c r="F99" s="21"/>
      <c r="G99" s="22" t="str">
        <f>IF(F99="X",IF(F$7&lt;18,Tariefstructuur!$C$34,Tariefstructuur!$D$34),"")</f>
        <v/>
      </c>
      <c r="H99" s="21"/>
      <c r="I99" s="22" t="str">
        <f>IF(H99="X",IF(H$7&lt;18,Tariefstructuur!$C$34,Tariefstructuur!$D$34),"")</f>
        <v/>
      </c>
      <c r="J99" s="21"/>
      <c r="K99" s="22" t="str">
        <f>IF(J99="X",IF(J$7&lt;18,Tariefstructuur!$C$34,Tariefstructuur!$D$34),"")</f>
        <v/>
      </c>
      <c r="L99" s="21"/>
      <c r="M99" s="22" t="str">
        <f>IF(L99="X",IF(L$7&lt;18,Tariefstructuur!$C$34,Tariefstructuur!$D$34),"")</f>
        <v/>
      </c>
      <c r="N99" s="21"/>
      <c r="O99" s="22" t="str">
        <f>IF(N99="X",IF(N$7&lt;18,Tariefstructuur!$C$34,Tariefstructuur!$D$34),"")</f>
        <v/>
      </c>
    </row>
    <row r="100" spans="1:15" s="8" customFormat="1" ht="11" x14ac:dyDescent="0.15">
      <c r="A100" s="1"/>
      <c r="B100" s="13" t="s">
        <v>346</v>
      </c>
      <c r="C100" s="8" t="s">
        <v>603</v>
      </c>
      <c r="E100" s="8">
        <v>60</v>
      </c>
      <c r="F100" s="21"/>
      <c r="G100" s="22" t="str">
        <f>IF(F100="X",IF(F$7&lt;18,Tariefstructuur!$C$33,Tariefstructuur!$D$33),"")</f>
        <v/>
      </c>
      <c r="H100" s="21"/>
      <c r="I100" s="22" t="str">
        <f>IF(H100="X",IF(H$7&lt;18,Tariefstructuur!$C$33,Tariefstructuur!$D$33),"")</f>
        <v/>
      </c>
      <c r="J100" s="21"/>
      <c r="K100" s="22" t="str">
        <f>IF(J100="X",IF(J$7&lt;18,Tariefstructuur!$C$33,Tariefstructuur!$D$33),"")</f>
        <v/>
      </c>
      <c r="L100" s="21"/>
      <c r="M100" s="22" t="str">
        <f>IF(L100="X",IF(L$7&lt;18,Tariefstructuur!$C$33,Tariefstructuur!$D$33),"")</f>
        <v/>
      </c>
      <c r="N100" s="21"/>
      <c r="O100" s="22" t="str">
        <f>IF(N100="X",IF(N$7&lt;18,Tariefstructuur!$C$33,Tariefstructuur!$D$33),"")</f>
        <v/>
      </c>
    </row>
    <row r="101" spans="1:15" s="8" customFormat="1" ht="11" hidden="1" x14ac:dyDescent="0.15">
      <c r="A101" s="1"/>
      <c r="B101" s="13" t="s">
        <v>249</v>
      </c>
      <c r="C101" s="365" t="s">
        <v>250</v>
      </c>
      <c r="D101" s="365"/>
      <c r="E101" s="8">
        <v>60</v>
      </c>
      <c r="F101" s="21"/>
      <c r="G101" s="22" t="str">
        <f>IF(F101="X",IF(F$7&lt;12,0,IF(F$7&lt;18,0,0)),"")</f>
        <v/>
      </c>
      <c r="H101" s="21"/>
      <c r="I101" s="22" t="str">
        <f>IF(H101="X",IF(H$7&lt;12,0,IF(H$7&lt;18,0,0)),"")</f>
        <v/>
      </c>
      <c r="J101" s="21"/>
      <c r="K101" s="22" t="str">
        <f>IF(J101="X",IF(J$7&lt;12,0,IF(J$7&lt;18,0,0)),"")</f>
        <v/>
      </c>
      <c r="L101" s="21"/>
      <c r="M101" s="22" t="str">
        <f>IF(L101="X",IF(L$7&lt;12,0,IF(L$7&lt;18,0,0)),"")</f>
        <v/>
      </c>
      <c r="N101" s="21"/>
      <c r="O101" s="22" t="str">
        <f>IF(N101="X",IF(N$7&lt;12,0,IF(N$7&lt;18,0,0)),"")</f>
        <v/>
      </c>
    </row>
    <row r="102" spans="1:15" s="8" customFormat="1" ht="11" x14ac:dyDescent="0.15">
      <c r="A102" s="1"/>
      <c r="B102" s="365" t="s">
        <v>456</v>
      </c>
      <c r="C102" s="365"/>
      <c r="D102" s="365"/>
      <c r="F102" s="8">
        <f>SUMIF(F99:F100,"x",$E$99:$E$100)</f>
        <v>0</v>
      </c>
      <c r="G102" s="22">
        <f>SUM(G99:G100)</f>
        <v>0</v>
      </c>
      <c r="H102" s="8">
        <f>SUMIF(H99:H100,"x",$E$99:$E$100)</f>
        <v>0</v>
      </c>
      <c r="I102" s="22">
        <f>SUM(I99:I100)</f>
        <v>0</v>
      </c>
      <c r="J102" s="8">
        <f>SUMIF(J99:J100,"x",$E$99:$E$100)</f>
        <v>0</v>
      </c>
      <c r="K102" s="22">
        <f>SUM(K99:K100)</f>
        <v>0</v>
      </c>
      <c r="L102" s="8">
        <f>SUMIF(L99:L100,"x",$E$99:$E$100)</f>
        <v>0</v>
      </c>
      <c r="M102" s="22">
        <f>SUM(M99:M100)</f>
        <v>0</v>
      </c>
      <c r="N102" s="8">
        <f>SUMIF(N99:N100,"x",$E$99:$E$100)</f>
        <v>0</v>
      </c>
      <c r="O102" s="22">
        <f>SUM(O99:O100)</f>
        <v>0</v>
      </c>
    </row>
    <row r="103" spans="1:15" s="8" customFormat="1" ht="11" x14ac:dyDescent="0.15">
      <c r="A103" s="1"/>
      <c r="B103" s="38" t="s">
        <v>472</v>
      </c>
      <c r="C103" s="38"/>
      <c r="D103" s="38"/>
      <c r="F103" s="8">
        <f>F88+F102/3</f>
        <v>0</v>
      </c>
      <c r="G103" s="22"/>
      <c r="H103" s="8">
        <f>H88+H102/3</f>
        <v>0</v>
      </c>
      <c r="I103" s="22"/>
      <c r="J103" s="8">
        <f>J88+J102/3</f>
        <v>0</v>
      </c>
      <c r="K103" s="22"/>
      <c r="L103" s="8">
        <f>L88+L102/3</f>
        <v>0</v>
      </c>
      <c r="M103" s="22"/>
      <c r="N103" s="8">
        <f>N88+N102/3</f>
        <v>0</v>
      </c>
      <c r="O103" s="22"/>
    </row>
    <row r="104" spans="1:15" s="8" customFormat="1" ht="11" x14ac:dyDescent="0.15">
      <c r="A104" s="1"/>
      <c r="B104" s="38" t="s">
        <v>675</v>
      </c>
      <c r="C104" s="38"/>
      <c r="D104" s="38"/>
      <c r="F104" s="8" t="str">
        <f>IF(F88&gt;0,IF(F102&gt;0,"X",""),"")</f>
        <v/>
      </c>
      <c r="G104" s="259">
        <f>IF(F102=0,0,1)</f>
        <v>0</v>
      </c>
      <c r="H104" s="8" t="str">
        <f>IF(H88&gt;0,IF(H102&gt;0,"X",""),"")</f>
        <v/>
      </c>
      <c r="I104" s="259">
        <f>IF(H102=0,0,1)</f>
        <v>0</v>
      </c>
      <c r="J104" s="8" t="str">
        <f>IF(J88&gt;0,IF(J102&gt;0,"X",""),"")</f>
        <v/>
      </c>
      <c r="K104" s="259">
        <f>IF(J102=0,0,1)</f>
        <v>0</v>
      </c>
      <c r="L104" s="8" t="str">
        <f>IF(L88&gt;0,IF(L102&gt;0,"X",""),"")</f>
        <v/>
      </c>
      <c r="M104" s="259">
        <f>IF(L102=0,0,1)</f>
        <v>0</v>
      </c>
      <c r="N104" s="8" t="str">
        <f>IF(N88&gt;0,IF(N102&gt;0,"X",""),"")</f>
        <v/>
      </c>
      <c r="O104" s="259">
        <f>IF(N102=0,0,1)</f>
        <v>0</v>
      </c>
    </row>
    <row r="105" spans="1:15" s="8" customFormat="1" ht="11" x14ac:dyDescent="0.15">
      <c r="A105" s="1"/>
      <c r="B105" s="38" t="s">
        <v>679</v>
      </c>
      <c r="C105" s="38"/>
      <c r="D105" s="38"/>
      <c r="G105" s="259">
        <f>IF((G89+G104)=2,1,0)</f>
        <v>0</v>
      </c>
      <c r="I105" s="259">
        <f>IF((I89+I104)=2,1,0)</f>
        <v>0</v>
      </c>
      <c r="K105" s="259">
        <f>IF((K89+K104)=2,1,0)</f>
        <v>0</v>
      </c>
      <c r="M105" s="259">
        <f>IF((M89+M104)=2,1,0)</f>
        <v>0</v>
      </c>
      <c r="O105" s="259">
        <f>IF((O89+O104)=2,1,0)</f>
        <v>0</v>
      </c>
    </row>
    <row r="106" spans="1:15" s="8" customFormat="1" ht="11" x14ac:dyDescent="0.15">
      <c r="A106" s="1"/>
      <c r="B106" s="38" t="s">
        <v>680</v>
      </c>
      <c r="C106" s="38"/>
      <c r="D106" s="38"/>
      <c r="G106" s="259"/>
      <c r="I106" s="22"/>
      <c r="K106" s="22"/>
      <c r="M106" s="22"/>
      <c r="O106" s="259">
        <f>SUM(G105:O105)</f>
        <v>0</v>
      </c>
    </row>
    <row r="107" spans="1:15" s="8" customFormat="1" ht="3" customHeight="1" x14ac:dyDescent="0.15">
      <c r="A107" s="1"/>
      <c r="E107" s="13"/>
      <c r="G107" s="22"/>
      <c r="I107" s="22"/>
      <c r="K107" s="22"/>
      <c r="M107" s="22"/>
      <c r="O107" s="11"/>
    </row>
    <row r="108" spans="1:15" s="8" customFormat="1" ht="11" hidden="1" x14ac:dyDescent="0.15">
      <c r="A108" s="1"/>
      <c r="B108" s="354" t="s">
        <v>66</v>
      </c>
      <c r="C108" s="354"/>
      <c r="D108" s="354"/>
      <c r="E108" s="354"/>
      <c r="F108" s="354"/>
      <c r="G108" s="354"/>
      <c r="H108" s="354"/>
      <c r="I108" s="354"/>
      <c r="J108" s="354"/>
      <c r="K108" s="354"/>
      <c r="L108" s="354"/>
      <c r="M108" s="354"/>
      <c r="N108" s="354"/>
      <c r="O108" s="354"/>
    </row>
    <row r="109" spans="1:15" s="8" customFormat="1" ht="11" hidden="1" x14ac:dyDescent="0.15">
      <c r="A109" s="1" t="s">
        <v>188</v>
      </c>
      <c r="B109" s="365" t="s">
        <v>67</v>
      </c>
      <c r="C109" s="365"/>
      <c r="D109" s="365"/>
      <c r="G109" s="22">
        <f>IF(AND(G37="",G69="",G88="",G102=""),"",IF(AND(G37="",G69="",G88=""),G102,IF(AND(G37="",G69="",G102=""),G88,IF(AND(G69="",G88="",G102=""),G37,IF(G37="",G88+G102,IF(G88="",G37+G102,IF(G102="",G37+G88,G37+G88+G102)))))))</f>
        <v>0</v>
      </c>
      <c r="I109" s="22">
        <f>IF(AND(I37="",I88="",I102=""),"",IF(AND(I37="",I88=""),I102,IF(AND(I37="",I102=""),I88,IF(AND(I88="",I102=""),I37,IF(I37="",I88+I102,IF(I88="",I37+I102,IF(I102="",I37+I88,I37+I88+I102)))))))</f>
        <v>0</v>
      </c>
      <c r="K109" s="22">
        <f>IF(AND(K37="",K88="",K102=""),"",IF(AND(K37="",K88=""),K102,IF(AND(K37="",K102=""),K88,IF(AND(K88="",K102=""),K37,IF(K37="",K88+K102,IF(K88="",K37+K102,IF(K102="",K37+K88,K37+K88+K102)))))))</f>
        <v>0</v>
      </c>
      <c r="M109" s="22">
        <f>IF(AND(M37="",M88="",M102=""),"",IF(AND(M37="",M88=""),M102,IF(AND(M37="",M102=""),M88,IF(AND(M88="",M102=""),M37,IF(M37="",M88+M102,IF(M88="",M37+M102,IF(M102="",M37+M88,M37+M88+M102)))))))</f>
        <v>0</v>
      </c>
      <c r="O109" s="22">
        <f>IF(AND(O37="",O88="",O102=""),"",IF(AND(O37="",O88=""),O102,IF(AND(O37="",O102=""),O88,IF(AND(O88="",O102=""),O37,IF(O37="",O88+O102,IF(O88="",O37+O102,IF(O102="",O37+O88,O37+O88+O102)))))))</f>
        <v>0</v>
      </c>
    </row>
    <row r="110" spans="1:15" s="8" customFormat="1" ht="3" hidden="1" customHeight="1" x14ac:dyDescent="0.15">
      <c r="A110" s="1"/>
      <c r="B110" s="38"/>
      <c r="C110" s="38"/>
      <c r="D110" s="38"/>
      <c r="G110" s="22"/>
      <c r="I110" s="22"/>
      <c r="K110" s="22"/>
      <c r="M110" s="22"/>
      <c r="O110" s="22"/>
    </row>
    <row r="111" spans="1:15" s="8" customFormat="1" ht="12" customHeight="1" x14ac:dyDescent="0.15">
      <c r="A111" s="1"/>
      <c r="B111" s="354" t="s">
        <v>101</v>
      </c>
      <c r="C111" s="354"/>
      <c r="D111" s="354"/>
      <c r="E111" s="354"/>
      <c r="F111" s="354"/>
      <c r="G111" s="354"/>
      <c r="H111" s="354"/>
      <c r="I111" s="354"/>
      <c r="J111" s="354"/>
      <c r="K111" s="354"/>
      <c r="L111" s="354"/>
      <c r="M111" s="354"/>
      <c r="N111" s="354"/>
      <c r="O111" s="354"/>
    </row>
    <row r="112" spans="1:15" s="8" customFormat="1" ht="12" customHeight="1" x14ac:dyDescent="0.15">
      <c r="A112" s="1" t="s">
        <v>458</v>
      </c>
      <c r="B112" s="354"/>
      <c r="C112" s="354"/>
      <c r="D112" s="365" t="s">
        <v>102</v>
      </c>
      <c r="E112" s="365"/>
      <c r="F112" s="365"/>
      <c r="G112" s="365"/>
      <c r="H112" s="365"/>
      <c r="I112" s="365"/>
      <c r="J112" s="365"/>
      <c r="K112" s="365"/>
      <c r="L112" s="365"/>
      <c r="M112" s="365"/>
      <c r="N112" s="365"/>
      <c r="O112" s="365"/>
    </row>
    <row r="113" spans="1:15" s="8" customFormat="1" ht="12" customHeight="1" x14ac:dyDescent="0.15">
      <c r="A113" s="1"/>
      <c r="B113" s="326" t="s">
        <v>24</v>
      </c>
      <c r="C113" s="326"/>
      <c r="D113" s="390"/>
      <c r="E113" s="390"/>
      <c r="F113" s="390"/>
      <c r="G113" s="390"/>
      <c r="H113" s="390"/>
      <c r="I113" s="390"/>
      <c r="J113" s="390"/>
      <c r="K113" s="390"/>
      <c r="L113" s="390"/>
      <c r="M113" s="390"/>
      <c r="N113" s="390"/>
      <c r="O113" s="390"/>
    </row>
    <row r="114" spans="1:15" s="8" customFormat="1" ht="12" customHeight="1" x14ac:dyDescent="0.15">
      <c r="A114" s="1"/>
      <c r="B114" s="326" t="s">
        <v>25</v>
      </c>
      <c r="C114" s="326"/>
      <c r="D114" s="391"/>
      <c r="E114" s="391"/>
      <c r="F114" s="391"/>
      <c r="G114" s="391"/>
      <c r="H114" s="391"/>
      <c r="I114" s="391"/>
      <c r="J114" s="391"/>
      <c r="K114" s="391"/>
      <c r="L114" s="391"/>
      <c r="M114" s="391"/>
      <c r="N114" s="391"/>
      <c r="O114" s="391"/>
    </row>
    <row r="115" spans="1:15" s="8" customFormat="1" ht="12" customHeight="1" x14ac:dyDescent="0.15">
      <c r="A115" s="1"/>
      <c r="B115" s="326" t="s">
        <v>26</v>
      </c>
      <c r="C115" s="326"/>
      <c r="D115" s="391"/>
      <c r="E115" s="391"/>
      <c r="F115" s="391"/>
      <c r="G115" s="391"/>
      <c r="H115" s="391"/>
      <c r="I115" s="391"/>
      <c r="J115" s="391"/>
      <c r="K115" s="391"/>
      <c r="L115" s="391"/>
      <c r="M115" s="391"/>
      <c r="N115" s="391"/>
      <c r="O115" s="391"/>
    </row>
    <row r="116" spans="1:15" s="8" customFormat="1" ht="12" customHeight="1" x14ac:dyDescent="0.15">
      <c r="A116" s="1"/>
      <c r="B116" s="326" t="s">
        <v>27</v>
      </c>
      <c r="C116" s="326"/>
      <c r="D116" s="391"/>
      <c r="E116" s="391"/>
      <c r="F116" s="391"/>
      <c r="G116" s="391"/>
      <c r="H116" s="391"/>
      <c r="I116" s="391"/>
      <c r="J116" s="391"/>
      <c r="K116" s="391"/>
      <c r="L116" s="391"/>
      <c r="M116" s="391"/>
      <c r="N116" s="391"/>
      <c r="O116" s="391"/>
    </row>
    <row r="117" spans="1:15" s="8" customFormat="1" ht="12" customHeight="1" x14ac:dyDescent="0.15">
      <c r="A117" s="1"/>
      <c r="B117" s="326" t="s">
        <v>28</v>
      </c>
      <c r="C117" s="326"/>
      <c r="D117" s="391"/>
      <c r="E117" s="391"/>
      <c r="F117" s="391"/>
      <c r="G117" s="391"/>
      <c r="H117" s="391"/>
      <c r="I117" s="391"/>
      <c r="J117" s="391"/>
      <c r="K117" s="391"/>
      <c r="L117" s="391"/>
      <c r="M117" s="391"/>
      <c r="N117" s="391"/>
      <c r="O117" s="391"/>
    </row>
    <row r="118" spans="1:15" s="8" customFormat="1" ht="11" x14ac:dyDescent="0.15">
      <c r="A118" s="1"/>
      <c r="B118" s="44" t="s">
        <v>213</v>
      </c>
      <c r="G118" s="11"/>
      <c r="I118" s="11"/>
      <c r="K118" s="11"/>
      <c r="M118" s="11"/>
      <c r="O118" s="11"/>
    </row>
    <row r="119" spans="1:15" s="8" customFormat="1" ht="13" x14ac:dyDescent="0.15">
      <c r="A119" s="1"/>
      <c r="B119" s="44" t="s">
        <v>214</v>
      </c>
      <c r="G119" s="57" t="s">
        <v>212</v>
      </c>
      <c r="I119" s="57" t="s">
        <v>193</v>
      </c>
      <c r="K119" s="57" t="s">
        <v>194</v>
      </c>
      <c r="M119" s="57" t="s">
        <v>81</v>
      </c>
      <c r="O119" s="57" t="s">
        <v>195</v>
      </c>
    </row>
    <row r="120" spans="1:15" s="8" customFormat="1" ht="11" x14ac:dyDescent="0.15">
      <c r="A120" s="1"/>
      <c r="G120" s="11"/>
      <c r="I120" s="11"/>
      <c r="K120" s="11"/>
      <c r="M120" s="11"/>
      <c r="O120" s="11"/>
    </row>
    <row r="121" spans="1:15" s="8" customFormat="1" ht="11" x14ac:dyDescent="0.15">
      <c r="A121" s="1"/>
      <c r="G121" s="11"/>
      <c r="I121" s="11"/>
      <c r="K121" s="11"/>
      <c r="M121" s="11"/>
      <c r="O121" s="11"/>
    </row>
    <row r="122" spans="1:15" s="8" customFormat="1" ht="11" x14ac:dyDescent="0.15">
      <c r="A122" s="1"/>
      <c r="G122" s="11"/>
      <c r="I122" s="11"/>
      <c r="K122" s="11"/>
      <c r="M122" s="11"/>
      <c r="O122" s="11"/>
    </row>
    <row r="123" spans="1:15" s="8" customFormat="1" ht="11" x14ac:dyDescent="0.15">
      <c r="A123" s="1"/>
      <c r="G123" s="11"/>
      <c r="I123" s="11"/>
      <c r="K123" s="11"/>
      <c r="M123" s="11"/>
      <c r="O123" s="11"/>
    </row>
    <row r="124" spans="1:15" s="8" customFormat="1" ht="11" x14ac:dyDescent="0.15">
      <c r="A124" s="1"/>
      <c r="G124" s="11" t="str">
        <f>IF('Inschrijfform oude muziek'!F17="x",25,IF('Inschrijfform oude muziek'!F19="x",25,IF('Inschrijfform oude muziek'!F20="x",75,"")))</f>
        <v/>
      </c>
      <c r="I124" s="11"/>
      <c r="K124" s="11"/>
      <c r="M124" s="11"/>
      <c r="O124" s="11"/>
    </row>
    <row r="125" spans="1:15" s="8" customFormat="1" ht="11" x14ac:dyDescent="0.15">
      <c r="A125" s="1"/>
      <c r="G125" s="11"/>
      <c r="I125" s="11"/>
      <c r="K125" s="11"/>
      <c r="M125" s="11"/>
      <c r="O125" s="11"/>
    </row>
    <row r="126" spans="1:15" s="8" customFormat="1" ht="11" x14ac:dyDescent="0.15">
      <c r="A126" s="1"/>
      <c r="G126" s="11"/>
      <c r="I126" s="11"/>
      <c r="K126" s="11"/>
      <c r="M126" s="11"/>
      <c r="O126" s="11"/>
    </row>
    <row r="127" spans="1:15" s="8" customFormat="1" ht="11" x14ac:dyDescent="0.15">
      <c r="A127" s="1"/>
      <c r="G127" s="11"/>
      <c r="I127" s="11"/>
      <c r="K127" s="11"/>
      <c r="M127" s="11"/>
      <c r="O127" s="11"/>
    </row>
    <row r="128" spans="1:15" s="8" customFormat="1" ht="11" x14ac:dyDescent="0.15">
      <c r="A128" s="1"/>
      <c r="G128" s="11"/>
      <c r="I128" s="11"/>
      <c r="K128" s="11"/>
      <c r="M128" s="11"/>
      <c r="O128" s="11"/>
    </row>
    <row r="129" spans="1:15" s="8" customFormat="1" ht="11" x14ac:dyDescent="0.15">
      <c r="A129" s="1"/>
      <c r="G129" s="11"/>
      <c r="I129" s="11"/>
      <c r="K129" s="11"/>
      <c r="M129" s="11"/>
      <c r="O129" s="11"/>
    </row>
    <row r="130" spans="1:15" s="8" customFormat="1" ht="11" x14ac:dyDescent="0.15">
      <c r="A130" s="1"/>
      <c r="G130" s="11"/>
      <c r="I130" s="11"/>
      <c r="K130" s="11"/>
      <c r="M130" s="11"/>
      <c r="O130" s="11"/>
    </row>
    <row r="131" spans="1:15" s="8" customFormat="1" ht="11" x14ac:dyDescent="0.15">
      <c r="A131" s="1"/>
      <c r="G131" s="11"/>
      <c r="I131" s="11"/>
      <c r="K131" s="11"/>
      <c r="M131" s="11"/>
      <c r="O131" s="11"/>
    </row>
    <row r="132" spans="1:15" s="8" customFormat="1" ht="11" x14ac:dyDescent="0.15">
      <c r="A132" s="1"/>
      <c r="G132" s="11"/>
      <c r="I132" s="11"/>
      <c r="K132" s="11"/>
      <c r="M132" s="11"/>
      <c r="O132" s="11"/>
    </row>
    <row r="133" spans="1:15" s="8" customFormat="1" ht="11" x14ac:dyDescent="0.15">
      <c r="A133" s="1"/>
      <c r="G133" s="11"/>
      <c r="I133" s="11"/>
      <c r="K133" s="11"/>
      <c r="M133" s="11"/>
      <c r="O133" s="11"/>
    </row>
    <row r="134" spans="1:15" s="8" customFormat="1" ht="11" x14ac:dyDescent="0.15">
      <c r="A134" s="1"/>
      <c r="G134" s="11"/>
      <c r="I134" s="11"/>
      <c r="K134" s="11"/>
      <c r="M134" s="11"/>
      <c r="O134" s="11"/>
    </row>
    <row r="135" spans="1:15" s="8" customFormat="1" ht="11" x14ac:dyDescent="0.15">
      <c r="A135" s="1"/>
      <c r="G135" s="11"/>
      <c r="I135" s="11"/>
      <c r="K135" s="11"/>
      <c r="M135" s="11"/>
      <c r="O135" s="11"/>
    </row>
    <row r="136" spans="1:15" s="8" customFormat="1" ht="11" x14ac:dyDescent="0.15">
      <c r="A136" s="1"/>
      <c r="G136" s="11"/>
      <c r="I136" s="11"/>
      <c r="K136" s="11"/>
      <c r="M136" s="11"/>
      <c r="O136" s="11"/>
    </row>
    <row r="137" spans="1:15" s="8" customFormat="1" ht="11" x14ac:dyDescent="0.15">
      <c r="A137" s="1"/>
      <c r="G137" s="11"/>
      <c r="I137" s="11"/>
      <c r="K137" s="11"/>
      <c r="M137" s="11"/>
      <c r="O137" s="11"/>
    </row>
    <row r="138" spans="1:15" s="8" customFormat="1" ht="11" x14ac:dyDescent="0.15">
      <c r="A138" s="1"/>
      <c r="G138" s="11"/>
      <c r="I138" s="11"/>
      <c r="K138" s="11"/>
      <c r="M138" s="11"/>
      <c r="O138" s="11"/>
    </row>
    <row r="139" spans="1:15" s="8" customFormat="1" ht="11" x14ac:dyDescent="0.15">
      <c r="A139" s="1"/>
      <c r="G139" s="11"/>
      <c r="I139" s="11"/>
      <c r="K139" s="11"/>
      <c r="M139" s="11"/>
      <c r="O139" s="11"/>
    </row>
    <row r="140" spans="1:15" s="8" customFormat="1" ht="11" x14ac:dyDescent="0.15">
      <c r="A140" s="1"/>
      <c r="G140" s="11"/>
      <c r="I140" s="11"/>
      <c r="K140" s="11"/>
      <c r="M140" s="11"/>
      <c r="O140" s="11"/>
    </row>
    <row r="141" spans="1:15" s="8" customFormat="1" ht="11" x14ac:dyDescent="0.15">
      <c r="A141" s="1"/>
      <c r="G141" s="11"/>
      <c r="I141" s="11"/>
      <c r="K141" s="11"/>
      <c r="M141" s="11"/>
      <c r="O141" s="11"/>
    </row>
    <row r="142" spans="1:15" s="8" customFormat="1" ht="11" x14ac:dyDescent="0.15">
      <c r="A142" s="1"/>
      <c r="G142" s="11"/>
      <c r="I142" s="11"/>
      <c r="K142" s="11"/>
      <c r="M142" s="11"/>
      <c r="O142" s="11"/>
    </row>
    <row r="143" spans="1:15" s="8" customFormat="1" ht="11" x14ac:dyDescent="0.15">
      <c r="A143" s="1"/>
      <c r="G143" s="11"/>
      <c r="I143" s="11"/>
      <c r="K143" s="11"/>
      <c r="M143" s="11"/>
      <c r="O143" s="11"/>
    </row>
    <row r="144" spans="1:15" s="8" customFormat="1" ht="11" x14ac:dyDescent="0.15">
      <c r="A144" s="1"/>
      <c r="G144" s="11"/>
      <c r="I144" s="11"/>
      <c r="K144" s="11"/>
      <c r="M144" s="11"/>
      <c r="O144" s="11"/>
    </row>
    <row r="145" spans="1:15" s="8" customFormat="1" ht="11" x14ac:dyDescent="0.15">
      <c r="A145" s="1"/>
      <c r="G145" s="11"/>
      <c r="I145" s="11"/>
      <c r="K145" s="11"/>
      <c r="M145" s="11"/>
      <c r="O145" s="11"/>
    </row>
    <row r="146" spans="1:15" s="8" customFormat="1" ht="11" x14ac:dyDescent="0.15">
      <c r="A146" s="1"/>
      <c r="G146" s="11"/>
      <c r="I146" s="11"/>
      <c r="K146" s="11"/>
      <c r="M146" s="11"/>
      <c r="O146" s="11"/>
    </row>
    <row r="147" spans="1:15" s="8" customFormat="1" ht="11" x14ac:dyDescent="0.15">
      <c r="A147" s="1"/>
      <c r="G147" s="11"/>
      <c r="I147" s="11"/>
      <c r="K147" s="11"/>
      <c r="M147" s="11"/>
      <c r="O147" s="11"/>
    </row>
    <row r="148" spans="1:15" s="8" customFormat="1" ht="11" x14ac:dyDescent="0.15">
      <c r="A148" s="1"/>
      <c r="G148" s="11"/>
      <c r="I148" s="11"/>
      <c r="K148" s="11"/>
      <c r="M148" s="11"/>
      <c r="O148" s="11"/>
    </row>
    <row r="149" spans="1:15" s="8" customFormat="1" ht="11" x14ac:dyDescent="0.15">
      <c r="A149" s="1"/>
      <c r="G149" s="11"/>
      <c r="I149" s="11"/>
      <c r="K149" s="11"/>
      <c r="M149" s="11"/>
      <c r="O149" s="11"/>
    </row>
    <row r="150" spans="1:15" s="8" customFormat="1" ht="11" x14ac:dyDescent="0.15">
      <c r="A150" s="1"/>
      <c r="G150" s="11"/>
      <c r="I150" s="11"/>
      <c r="K150" s="11"/>
      <c r="M150" s="11"/>
      <c r="O150" s="11"/>
    </row>
    <row r="151" spans="1:15" s="8" customFormat="1" ht="11" x14ac:dyDescent="0.15">
      <c r="A151" s="1"/>
      <c r="G151" s="11"/>
      <c r="I151" s="11"/>
      <c r="K151" s="11"/>
      <c r="M151" s="11"/>
      <c r="O151" s="11"/>
    </row>
    <row r="152" spans="1:15" s="8" customFormat="1" ht="11" x14ac:dyDescent="0.15">
      <c r="A152" s="1"/>
      <c r="G152" s="11"/>
      <c r="I152" s="11"/>
      <c r="K152" s="11"/>
      <c r="M152" s="11"/>
      <c r="O152" s="11"/>
    </row>
    <row r="153" spans="1:15" s="8" customFormat="1" ht="11" x14ac:dyDescent="0.15">
      <c r="A153" s="1"/>
      <c r="G153" s="11"/>
      <c r="I153" s="11"/>
      <c r="K153" s="11"/>
      <c r="M153" s="11"/>
      <c r="O153" s="11"/>
    </row>
    <row r="154" spans="1:15" s="8" customFormat="1" ht="11" x14ac:dyDescent="0.15">
      <c r="A154" s="1"/>
      <c r="G154" s="11"/>
      <c r="I154" s="11"/>
      <c r="K154" s="11"/>
      <c r="M154" s="11"/>
      <c r="O154" s="11"/>
    </row>
    <row r="155" spans="1:15" s="8" customFormat="1" ht="11" x14ac:dyDescent="0.15">
      <c r="A155" s="1"/>
      <c r="G155" s="11"/>
      <c r="I155" s="11"/>
      <c r="K155" s="11"/>
      <c r="M155" s="11"/>
      <c r="O155" s="11"/>
    </row>
    <row r="156" spans="1:15" s="8" customFormat="1" ht="11" x14ac:dyDescent="0.15">
      <c r="A156" s="1"/>
      <c r="G156" s="11"/>
      <c r="I156" s="11"/>
      <c r="K156" s="11"/>
      <c r="M156" s="11"/>
      <c r="O156" s="11"/>
    </row>
    <row r="157" spans="1:15" s="8" customFormat="1" ht="11" x14ac:dyDescent="0.15">
      <c r="A157" s="1"/>
      <c r="G157" s="11"/>
      <c r="I157" s="11"/>
      <c r="K157" s="11"/>
      <c r="M157" s="11"/>
      <c r="O157" s="11"/>
    </row>
    <row r="158" spans="1:15" s="8" customFormat="1" ht="11" x14ac:dyDescent="0.15">
      <c r="A158" s="1"/>
      <c r="G158" s="11"/>
      <c r="I158" s="11"/>
      <c r="K158" s="11"/>
      <c r="M158" s="11"/>
      <c r="O158" s="11"/>
    </row>
    <row r="159" spans="1:15" s="8" customFormat="1" ht="11" x14ac:dyDescent="0.15">
      <c r="A159" s="1"/>
      <c r="G159" s="11"/>
      <c r="I159" s="11"/>
      <c r="K159" s="11"/>
      <c r="M159" s="11"/>
      <c r="O159" s="11"/>
    </row>
    <row r="160" spans="1:15" s="8" customFormat="1" ht="11" x14ac:dyDescent="0.15">
      <c r="A160" s="1"/>
      <c r="G160" s="11"/>
      <c r="I160" s="11"/>
      <c r="K160" s="11"/>
      <c r="M160" s="11"/>
      <c r="O160" s="11"/>
    </row>
    <row r="161" spans="1:15" s="8" customFormat="1" ht="11" x14ac:dyDescent="0.15">
      <c r="A161" s="1"/>
      <c r="G161" s="11"/>
      <c r="I161" s="11"/>
      <c r="K161" s="11"/>
      <c r="M161" s="11"/>
      <c r="O161" s="11"/>
    </row>
    <row r="162" spans="1:15" s="8" customFormat="1" ht="11" x14ac:dyDescent="0.15">
      <c r="A162" s="1"/>
      <c r="G162" s="11"/>
      <c r="I162" s="11"/>
      <c r="K162" s="11"/>
      <c r="M162" s="11"/>
      <c r="O162" s="11"/>
    </row>
    <row r="163" spans="1:15" s="8" customFormat="1" ht="11" x14ac:dyDescent="0.15">
      <c r="A163" s="1"/>
      <c r="G163" s="11"/>
      <c r="I163" s="11"/>
      <c r="K163" s="11"/>
      <c r="M163" s="11"/>
      <c r="O163" s="11"/>
    </row>
    <row r="164" spans="1:15" s="8" customFormat="1" ht="11" x14ac:dyDescent="0.15">
      <c r="A164" s="1"/>
      <c r="G164" s="11"/>
      <c r="I164" s="11"/>
      <c r="K164" s="11"/>
      <c r="M164" s="11"/>
      <c r="O164" s="11"/>
    </row>
    <row r="165" spans="1:15" s="8" customFormat="1" ht="11" x14ac:dyDescent="0.15">
      <c r="A165" s="1"/>
      <c r="G165" s="11"/>
      <c r="I165" s="11"/>
      <c r="K165" s="11"/>
      <c r="M165" s="11"/>
      <c r="O165" s="11"/>
    </row>
    <row r="166" spans="1:15" s="8" customFormat="1" ht="11" x14ac:dyDescent="0.15">
      <c r="A166" s="1"/>
      <c r="G166" s="11"/>
      <c r="I166" s="11"/>
      <c r="K166" s="11"/>
      <c r="M166" s="11"/>
      <c r="O166" s="11"/>
    </row>
    <row r="167" spans="1:15" s="8" customFormat="1" ht="11" x14ac:dyDescent="0.15">
      <c r="A167" s="1"/>
      <c r="G167" s="11"/>
      <c r="I167" s="11"/>
      <c r="K167" s="11"/>
      <c r="M167" s="11"/>
      <c r="O167" s="11"/>
    </row>
    <row r="168" spans="1:15" s="8" customFormat="1" ht="11" x14ac:dyDescent="0.15">
      <c r="A168" s="1"/>
      <c r="G168" s="11"/>
      <c r="I168" s="11"/>
      <c r="K168" s="11"/>
      <c r="M168" s="11"/>
      <c r="O168" s="11"/>
    </row>
    <row r="169" spans="1:15" s="8" customFormat="1" ht="11" x14ac:dyDescent="0.15">
      <c r="A169" s="1"/>
      <c r="G169" s="11"/>
      <c r="I169" s="11"/>
      <c r="K169" s="11"/>
      <c r="M169" s="11"/>
      <c r="O169" s="11"/>
    </row>
    <row r="170" spans="1:15" s="8" customFormat="1" ht="11" x14ac:dyDescent="0.15">
      <c r="A170" s="1"/>
      <c r="G170" s="11"/>
      <c r="I170" s="11"/>
      <c r="K170" s="11"/>
      <c r="M170" s="11"/>
      <c r="O170" s="11"/>
    </row>
  </sheetData>
  <sheetProtection algorithmName="SHA-512" hashValue="ZYZmZBiQZX0o+pJW40ud+cVegDxQogRMSBodV8blatAi6fDZGMR9g10KH2GxN9k9/GCq3qZuMEIggPrynEhv7g==" saltValue="d09QFGxomaAM04v38n08gg==" spinCount="100000" sheet="1" selectLockedCells="1"/>
  <mergeCells count="121">
    <mergeCell ref="B7:D7"/>
    <mergeCell ref="B8:D8"/>
    <mergeCell ref="F8:G8"/>
    <mergeCell ref="B37:E37"/>
    <mergeCell ref="B40:O40"/>
    <mergeCell ref="C41:E41"/>
    <mergeCell ref="C42:E42"/>
    <mergeCell ref="C43:E43"/>
    <mergeCell ref="C44:E44"/>
    <mergeCell ref="B10:O10"/>
    <mergeCell ref="C26:D26"/>
    <mergeCell ref="C15:D15"/>
    <mergeCell ref="C16:D16"/>
    <mergeCell ref="C17:D17"/>
    <mergeCell ref="C18:D18"/>
    <mergeCell ref="C19:D19"/>
    <mergeCell ref="C20:D20"/>
    <mergeCell ref="C21:D21"/>
    <mergeCell ref="F14:G14"/>
    <mergeCell ref="H14:I14"/>
    <mergeCell ref="J14:K14"/>
    <mergeCell ref="L14:M14"/>
    <mergeCell ref="N14:O14"/>
    <mergeCell ref="H8:I8"/>
    <mergeCell ref="B6:D6"/>
    <mergeCell ref="F6:G6"/>
    <mergeCell ref="H6:I6"/>
    <mergeCell ref="J6:K6"/>
    <mergeCell ref="L6:M6"/>
    <mergeCell ref="N6:O6"/>
    <mergeCell ref="F7:G7"/>
    <mergeCell ref="H7:I7"/>
    <mergeCell ref="C45:E45"/>
    <mergeCell ref="C27:D27"/>
    <mergeCell ref="C28:D28"/>
    <mergeCell ref="C30:D30"/>
    <mergeCell ref="C35:D35"/>
    <mergeCell ref="C36:D36"/>
    <mergeCell ref="J7:K7"/>
    <mergeCell ref="L7:M7"/>
    <mergeCell ref="N7:O7"/>
    <mergeCell ref="C22:D22"/>
    <mergeCell ref="C23:D23"/>
    <mergeCell ref="C24:D24"/>
    <mergeCell ref="C25:D25"/>
    <mergeCell ref="B12:O12"/>
    <mergeCell ref="B13:O13"/>
    <mergeCell ref="B14:E14"/>
    <mergeCell ref="B1:O1"/>
    <mergeCell ref="B3:O3"/>
    <mergeCell ref="B4:E4"/>
    <mergeCell ref="B5:D5"/>
    <mergeCell ref="F5:G5"/>
    <mergeCell ref="H5:I5"/>
    <mergeCell ref="J5:K5"/>
    <mergeCell ref="L5:M5"/>
    <mergeCell ref="N5:O5"/>
    <mergeCell ref="C48:E48"/>
    <mergeCell ref="C49:E49"/>
    <mergeCell ref="C50:E50"/>
    <mergeCell ref="C51:E51"/>
    <mergeCell ref="C52:E52"/>
    <mergeCell ref="C53:E53"/>
    <mergeCell ref="C54:E54"/>
    <mergeCell ref="C46:E46"/>
    <mergeCell ref="C47:E47"/>
    <mergeCell ref="C55:E55"/>
    <mergeCell ref="C56:E56"/>
    <mergeCell ref="B69:F69"/>
    <mergeCell ref="C58:E58"/>
    <mergeCell ref="C59:E59"/>
    <mergeCell ref="C60:E60"/>
    <mergeCell ref="C61:E61"/>
    <mergeCell ref="C62:E62"/>
    <mergeCell ref="C63:E63"/>
    <mergeCell ref="C64:E64"/>
    <mergeCell ref="C65:E65"/>
    <mergeCell ref="C66:E66"/>
    <mergeCell ref="B67:O67"/>
    <mergeCell ref="B68:E68"/>
    <mergeCell ref="C57:E57"/>
    <mergeCell ref="B111:O111"/>
    <mergeCell ref="B86:O86"/>
    <mergeCell ref="B87:E87"/>
    <mergeCell ref="C73:D73"/>
    <mergeCell ref="C74:D74"/>
    <mergeCell ref="C75:D75"/>
    <mergeCell ref="C76:D76"/>
    <mergeCell ref="C79:D79"/>
    <mergeCell ref="C80:D80"/>
    <mergeCell ref="C81:D81"/>
    <mergeCell ref="C78:D78"/>
    <mergeCell ref="C84:D84"/>
    <mergeCell ref="C83:D83"/>
    <mergeCell ref="B85:D85"/>
    <mergeCell ref="C77:D77"/>
    <mergeCell ref="C82:D82"/>
    <mergeCell ref="J8:K8"/>
    <mergeCell ref="L8:M8"/>
    <mergeCell ref="N8:O8"/>
    <mergeCell ref="B116:C116"/>
    <mergeCell ref="D116:O116"/>
    <mergeCell ref="B117:C117"/>
    <mergeCell ref="D117:O117"/>
    <mergeCell ref="B113:C113"/>
    <mergeCell ref="D113:O113"/>
    <mergeCell ref="B114:C114"/>
    <mergeCell ref="D114:O114"/>
    <mergeCell ref="B115:C115"/>
    <mergeCell ref="D115:O115"/>
    <mergeCell ref="B112:C112"/>
    <mergeCell ref="D112:O112"/>
    <mergeCell ref="B70:O70"/>
    <mergeCell ref="B71:O71"/>
    <mergeCell ref="B91:O91"/>
    <mergeCell ref="B92:O92"/>
    <mergeCell ref="C93:D93"/>
    <mergeCell ref="C101:D101"/>
    <mergeCell ref="B102:D102"/>
    <mergeCell ref="B108:O108"/>
    <mergeCell ref="B109:D109"/>
  </mergeCells>
  <hyperlinks>
    <hyperlink ref="G119" location="'Inschrijfform 2013-te betalen'!A1" display="Te betalen" xr:uid="{00000000-0004-0000-0300-000000000000}"/>
    <hyperlink ref="I119" location="'Inschrijfform 2013-woord'!A1" display="Woord" xr:uid="{00000000-0004-0000-0300-000001000000}"/>
    <hyperlink ref="K119" location="'Inschrijfform 2013-dans'!A1" display="Dans" xr:uid="{00000000-0004-0000-0300-000002000000}"/>
    <hyperlink ref="M119" location="'Inschrijfform 2013-WS &amp; AH'!A1" display="Workshops" xr:uid="{00000000-0004-0000-0300-000003000000}"/>
    <hyperlink ref="O119" location="'Inschrijfform 2013-huur'!A1" display="Huur" xr:uid="{00000000-0004-0000-03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1740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174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O35"/>
  <sheetViews>
    <sheetView workbookViewId="0">
      <selection activeCell="T42" sqref="T42"/>
    </sheetView>
  </sheetViews>
  <sheetFormatPr baseColWidth="10" defaultColWidth="9.1640625" defaultRowHeight="16" x14ac:dyDescent="0.2"/>
  <cols>
    <col min="1" max="1" width="3.1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s="8" customFormat="1" ht="3" customHeight="1" x14ac:dyDescent="0.15">
      <c r="A1" s="6" t="s">
        <v>192</v>
      </c>
      <c r="B1" s="7"/>
      <c r="C1" s="7"/>
      <c r="D1" s="38"/>
      <c r="E1" s="38"/>
      <c r="F1" s="38"/>
      <c r="G1" s="10"/>
      <c r="H1" s="38"/>
      <c r="I1" s="10"/>
      <c r="J1" s="38"/>
      <c r="K1" s="10"/>
      <c r="M1" s="11"/>
      <c r="O1" s="11"/>
    </row>
    <row r="2" spans="1:15" s="8" customFormat="1" ht="13.5" customHeight="1" x14ac:dyDescent="0.15">
      <c r="A2" s="1"/>
      <c r="B2" s="332" t="s">
        <v>221</v>
      </c>
      <c r="C2" s="332"/>
      <c r="D2" s="332"/>
      <c r="E2" s="332"/>
      <c r="F2" s="332"/>
      <c r="G2" s="332"/>
      <c r="H2" s="332"/>
      <c r="I2" s="332"/>
      <c r="J2" s="332"/>
      <c r="K2" s="332"/>
      <c r="L2" s="332"/>
      <c r="M2" s="332"/>
      <c r="N2" s="332"/>
      <c r="O2" s="332"/>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190</v>
      </c>
      <c r="B4" s="354" t="s">
        <v>146</v>
      </c>
      <c r="C4" s="354"/>
      <c r="D4" s="354"/>
      <c r="E4" s="354"/>
      <c r="F4" s="354"/>
      <c r="G4" s="354"/>
      <c r="H4" s="354"/>
      <c r="I4" s="354"/>
      <c r="J4" s="354"/>
      <c r="K4" s="354"/>
      <c r="L4" s="354"/>
      <c r="M4" s="354"/>
      <c r="N4" s="354"/>
      <c r="O4" s="354"/>
    </row>
    <row r="5" spans="1:15" s="38" customFormat="1" ht="11" x14ac:dyDescent="0.15">
      <c r="A5" s="12"/>
      <c r="B5" s="355"/>
      <c r="C5" s="355"/>
      <c r="D5" s="355"/>
      <c r="E5" s="355"/>
      <c r="F5" s="8" t="s">
        <v>24</v>
      </c>
      <c r="G5" s="10"/>
      <c r="H5" s="8" t="s">
        <v>25</v>
      </c>
      <c r="I5" s="10"/>
      <c r="J5" s="8" t="s">
        <v>26</v>
      </c>
      <c r="K5" s="10"/>
      <c r="L5" s="8" t="s">
        <v>27</v>
      </c>
      <c r="M5" s="10"/>
      <c r="N5" s="8" t="s">
        <v>28</v>
      </c>
      <c r="O5" s="10"/>
    </row>
    <row r="6" spans="1:15" s="8" customFormat="1" ht="12" customHeight="1" x14ac:dyDescent="0.15">
      <c r="A6" s="1"/>
      <c r="B6" s="326" t="s">
        <v>11</v>
      </c>
      <c r="C6" s="326"/>
      <c r="D6" s="326"/>
      <c r="F6" s="354" t="str">
        <f>IF('Inschrijfform algemeen'!F56:G56="","",'Inschrijfform algemeen'!F56:G56)</f>
        <v/>
      </c>
      <c r="G6" s="354"/>
      <c r="H6" s="354" t="str">
        <f>IF('Inschrijfform algemeen'!H56:I56="","",'Inschrijfform algemeen'!H56:I56)</f>
        <v/>
      </c>
      <c r="I6" s="354"/>
      <c r="J6" s="354" t="str">
        <f>IF('Inschrijfform algemeen'!J56:K56="","",'Inschrijfform algemeen'!J56:K56)</f>
        <v/>
      </c>
      <c r="K6" s="354"/>
      <c r="L6" s="354" t="str">
        <f>IF('Inschrijfform algemeen'!L56:M56="","",'Inschrijfform algemeen'!L56:M56)</f>
        <v/>
      </c>
      <c r="M6" s="354"/>
      <c r="N6" s="354" t="str">
        <f>IF('Inschrijfform algemeen'!N56:O56="","",'Inschrijfform algemeen'!N56:O56)</f>
        <v/>
      </c>
      <c r="O6" s="354"/>
    </row>
    <row r="7" spans="1:15" s="8" customFormat="1" ht="12" customHeight="1" x14ac:dyDescent="0.15">
      <c r="A7" s="1"/>
      <c r="B7" s="326" t="s">
        <v>12</v>
      </c>
      <c r="C7" s="326"/>
      <c r="D7" s="326"/>
      <c r="E7" s="13"/>
      <c r="F7" s="354" t="str">
        <f>IF('Inschrijfform algemeen'!F57:G57="","",'Inschrijfform algemeen'!F57:G57)</f>
        <v/>
      </c>
      <c r="G7" s="354"/>
      <c r="H7" s="354" t="str">
        <f>IF('Inschrijfform algemeen'!H57:I57="","",'Inschrijfform algemeen'!H57:I57)</f>
        <v/>
      </c>
      <c r="I7" s="354"/>
      <c r="J7" s="354" t="str">
        <f>IF('Inschrijfform algemeen'!J57:K57="","",'Inschrijfform algemeen'!J57:K57)</f>
        <v/>
      </c>
      <c r="K7" s="354"/>
      <c r="L7" s="354" t="str">
        <f>IF('Inschrijfform algemeen'!L57:M57="","",'Inschrijfform algemeen'!L57:M57)</f>
        <v/>
      </c>
      <c r="M7" s="354"/>
      <c r="N7" s="354" t="str">
        <f>IF('Inschrijfform algemeen'!N57:O57="","",'Inschrijfform algemeen'!N57:O57)</f>
        <v/>
      </c>
      <c r="O7" s="354"/>
    </row>
    <row r="8" spans="1:15" s="8" customFormat="1" ht="12" customHeight="1" x14ac:dyDescent="0.15">
      <c r="A8" s="1"/>
      <c r="B8" s="326" t="s">
        <v>31</v>
      </c>
      <c r="C8" s="326"/>
      <c r="D8" s="326"/>
      <c r="E8" s="15"/>
      <c r="F8" s="361" t="str">
        <f>IF('Inschrijfform algemeen'!F62:G62="","",'Inschrijfform algemeen'!F62:G62)</f>
        <v/>
      </c>
      <c r="G8" s="361"/>
      <c r="H8" s="361" t="str">
        <f>IF('Inschrijfform algemeen'!H62:I62="","",'Inschrijfform algemeen'!H62:I62)</f>
        <v/>
      </c>
      <c r="I8" s="361"/>
      <c r="J8" s="361" t="str">
        <f>IF('Inschrijfform algemeen'!J62:K62="","",'Inschrijfform algemeen'!J62:K62)</f>
        <v/>
      </c>
      <c r="K8" s="361"/>
      <c r="L8" s="361" t="str">
        <f>IF('Inschrijfform algemeen'!L62:M62="","",'Inschrijfform algemeen'!L62:M62)</f>
        <v/>
      </c>
      <c r="M8" s="361"/>
      <c r="N8" s="361" t="str">
        <f>IF('Inschrijfform algemeen'!N62:O62="","",'Inschrijfform algemeen'!N62:O62)</f>
        <v/>
      </c>
      <c r="O8" s="361"/>
    </row>
    <row r="9" spans="1:15" s="8" customFormat="1" ht="3" customHeight="1" x14ac:dyDescent="0.15">
      <c r="A9" s="1"/>
      <c r="B9" s="38"/>
      <c r="C9" s="38"/>
      <c r="D9" s="38"/>
      <c r="G9" s="22"/>
      <c r="I9" s="22"/>
      <c r="K9" s="22"/>
      <c r="M9" s="22"/>
      <c r="O9" s="22"/>
    </row>
    <row r="10" spans="1:15" s="8" customFormat="1" ht="13.5" customHeight="1" x14ac:dyDescent="0.15">
      <c r="A10" s="1"/>
      <c r="B10" s="350" t="s">
        <v>68</v>
      </c>
      <c r="C10" s="350"/>
      <c r="D10" s="350"/>
      <c r="E10" s="350"/>
      <c r="F10" s="350"/>
      <c r="G10" s="350"/>
      <c r="H10" s="350"/>
      <c r="I10" s="350"/>
      <c r="J10" s="350"/>
      <c r="K10" s="350"/>
      <c r="L10" s="350"/>
      <c r="M10" s="350"/>
      <c r="N10" s="350"/>
      <c r="O10" s="350"/>
    </row>
    <row r="11" spans="1:15" s="8" customFormat="1" ht="3" customHeight="1" x14ac:dyDescent="0.15">
      <c r="A11" s="1"/>
      <c r="G11" s="11"/>
      <c r="I11" s="11"/>
      <c r="K11" s="11"/>
      <c r="M11" s="11"/>
      <c r="O11" s="11"/>
    </row>
    <row r="12" spans="1:15" s="8" customFormat="1" ht="11" x14ac:dyDescent="0.15">
      <c r="A12" s="1" t="s">
        <v>199</v>
      </c>
      <c r="B12" s="354" t="s">
        <v>69</v>
      </c>
      <c r="C12" s="354"/>
      <c r="D12" s="354"/>
      <c r="E12" s="354"/>
      <c r="F12" s="354"/>
      <c r="G12" s="354"/>
      <c r="H12" s="354"/>
      <c r="I12" s="354"/>
      <c r="J12" s="354"/>
      <c r="K12" s="354"/>
      <c r="L12" s="354"/>
      <c r="M12" s="354"/>
      <c r="N12" s="354"/>
      <c r="O12" s="354"/>
    </row>
    <row r="13" spans="1:15" s="8" customFormat="1" ht="11" x14ac:dyDescent="0.15">
      <c r="A13" s="1"/>
      <c r="B13" s="8" t="s">
        <v>42</v>
      </c>
      <c r="C13" s="8" t="s">
        <v>43</v>
      </c>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222</v>
      </c>
      <c r="C14" s="8" t="s">
        <v>70</v>
      </c>
      <c r="E14" s="8">
        <v>60</v>
      </c>
      <c r="F14" s="21"/>
      <c r="G14" s="22" t="str">
        <f>IF(F14="X",IF(F$8&lt;=12,60,IF(F$8&lt;18,80,100)),"")</f>
        <v/>
      </c>
      <c r="H14" s="21"/>
      <c r="I14" s="22" t="str">
        <f>IF(H14="X",IF(H$8&lt;=12,60,IF(H$8&lt;18,80,100)),"")</f>
        <v/>
      </c>
      <c r="J14" s="21"/>
      <c r="K14" s="22" t="str">
        <f>IF(J14="X",IF(J$8&lt;=12,60,IF(J$8&lt;18,80,100)),"")</f>
        <v/>
      </c>
      <c r="L14" s="21"/>
      <c r="M14" s="22" t="str">
        <f>IF(L14="X",IF(L$8&lt;=12,60,IF(L$8&lt;18,80,100)),"")</f>
        <v/>
      </c>
      <c r="N14" s="21"/>
      <c r="O14" s="22" t="str">
        <f>IF(N14="X",IF(N$8&lt;=12,60,IF(N$8&lt;18,80,100)),"")</f>
        <v/>
      </c>
    </row>
    <row r="15" spans="1:15" s="8" customFormat="1" ht="11" x14ac:dyDescent="0.15">
      <c r="A15" s="1"/>
      <c r="B15" s="13" t="s">
        <v>223</v>
      </c>
      <c r="C15" s="8" t="s">
        <v>71</v>
      </c>
      <c r="E15" s="8">
        <v>120</v>
      </c>
      <c r="F15" s="21"/>
      <c r="G15" s="22" t="str">
        <f>IF(F15="X",IF(F$8&lt;18,120,180),"")</f>
        <v/>
      </c>
      <c r="H15" s="21"/>
      <c r="I15" s="22" t="str">
        <f>IF(H15="X",IF(I$8&lt;18,120,180),"")</f>
        <v/>
      </c>
      <c r="J15" s="21"/>
      <c r="K15" s="22" t="str">
        <f>IF(J15="X",IF(K$8&lt;18,120,180),"")</f>
        <v/>
      </c>
      <c r="L15" s="21"/>
      <c r="M15" s="22" t="str">
        <f>IF(L15="X",IF(M$8&lt;18,120,180),"")</f>
        <v/>
      </c>
      <c r="N15" s="21"/>
      <c r="O15" s="22" t="str">
        <f>IF(N15="X",IF(O$8&lt;18,120,180),"")</f>
        <v/>
      </c>
    </row>
    <row r="16" spans="1:15" s="8" customFormat="1" ht="11" x14ac:dyDescent="0.15">
      <c r="A16" s="1"/>
      <c r="B16" s="8" t="s">
        <v>49</v>
      </c>
      <c r="G16" s="22" t="str">
        <f>IF(SUM(G14:G15)&gt;0,SUM(G14:G15),"")</f>
        <v/>
      </c>
      <c r="I16" s="22" t="str">
        <f>IF(SUM(I14:I15)&gt;0,SUM(I14:I15),"")</f>
        <v/>
      </c>
      <c r="K16" s="22" t="str">
        <f>IF(SUM(K14:K15)&gt;0,SUM(K14:K15),"")</f>
        <v/>
      </c>
      <c r="M16" s="22" t="str">
        <f>IF(SUM(M14:M15)&gt;0,SUM(M14:M15),"")</f>
        <v/>
      </c>
      <c r="O16" s="22" t="str">
        <f>IF(SUM(O14:O15)&gt;0,SUM(O14:O15),"")</f>
        <v/>
      </c>
    </row>
    <row r="17" spans="1:15" s="8" customFormat="1" ht="3" customHeight="1" x14ac:dyDescent="0.15">
      <c r="A17" s="1"/>
      <c r="G17" s="11"/>
      <c r="I17" s="11"/>
      <c r="K17" s="11"/>
      <c r="M17" s="11"/>
      <c r="O17" s="11"/>
    </row>
    <row r="18" spans="1:15" s="8" customFormat="1" ht="11" x14ac:dyDescent="0.15">
      <c r="A18" s="1" t="s">
        <v>200</v>
      </c>
      <c r="B18" s="354" t="s">
        <v>50</v>
      </c>
      <c r="C18" s="354"/>
      <c r="D18" s="354"/>
      <c r="E18" s="354"/>
      <c r="F18" s="354"/>
      <c r="G18" s="354"/>
      <c r="H18" s="354"/>
      <c r="I18" s="354"/>
      <c r="J18" s="354"/>
      <c r="K18" s="354"/>
      <c r="L18" s="354"/>
      <c r="M18" s="354"/>
      <c r="N18" s="354"/>
      <c r="O18" s="354"/>
    </row>
    <row r="19" spans="1:15" s="8" customFormat="1" ht="11" x14ac:dyDescent="0.15">
      <c r="A19" s="1"/>
      <c r="B19" s="8" t="s">
        <v>42</v>
      </c>
      <c r="C19" s="400" t="s">
        <v>51</v>
      </c>
      <c r="D19" s="400"/>
      <c r="E19" s="400"/>
      <c r="F19" s="38" t="s">
        <v>44</v>
      </c>
      <c r="G19" s="10" t="s">
        <v>46</v>
      </c>
      <c r="H19" s="38" t="s">
        <v>44</v>
      </c>
      <c r="I19" s="10" t="s">
        <v>46</v>
      </c>
      <c r="J19" s="38" t="s">
        <v>44</v>
      </c>
      <c r="K19" s="10" t="s">
        <v>46</v>
      </c>
      <c r="L19" s="38" t="s">
        <v>44</v>
      </c>
      <c r="M19" s="10" t="s">
        <v>46</v>
      </c>
      <c r="N19" s="38" t="s">
        <v>44</v>
      </c>
      <c r="O19" s="10" t="s">
        <v>46</v>
      </c>
    </row>
    <row r="20" spans="1:15" s="8" customFormat="1" ht="11" x14ac:dyDescent="0.15">
      <c r="A20" s="1"/>
      <c r="B20" s="13" t="s">
        <v>72</v>
      </c>
      <c r="C20" s="396"/>
      <c r="D20" s="396"/>
      <c r="E20" s="396"/>
      <c r="F20" s="24"/>
      <c r="G20" s="22" t="str">
        <f>IF(F20=20,IF(F$8&lt;12,150,IF(F$8&lt;18,160,180)),IF(F20=30,IF(F$8&lt;12,225,IF(F$8&lt;18,240,270)),""))</f>
        <v/>
      </c>
      <c r="H20" s="21"/>
      <c r="I20" s="22" t="str">
        <f>IF(H20=20,IF(H$8&lt;12,140,IF(H$8&lt;18,150,160)),IF(H20=30,IF(H$8&lt;12,210,IF(H$8&lt;18,225,240)),""))</f>
        <v/>
      </c>
      <c r="J20" s="21"/>
      <c r="K20" s="22" t="str">
        <f>IF(J20=20,IF(J$8&lt;12,140,IF(J$8&lt;18,150,160)),IF(J20=30,IF(J$8&lt;12,210,IF(J$8&lt;18,225,240)),""))</f>
        <v/>
      </c>
      <c r="L20" s="21"/>
      <c r="M20" s="22" t="str">
        <f>IF(L20=20,IF(L$8&lt;12,140,IF(L$8&lt;18,150,160)),IF(L20=30,IF(L$8&lt;12,210,IF(L$8&lt;18,225,240)),""))</f>
        <v/>
      </c>
      <c r="N20" s="21"/>
      <c r="O20" s="22" t="str">
        <f>IF(N20=20,IF(N$8&lt;12,140,IF(N$8&lt;18,150,160)),IF(N20=30,IF(N$8&lt;12,210,IF(N$8&lt;18,225,240)),""))</f>
        <v/>
      </c>
    </row>
    <row r="21" spans="1:15" s="8" customFormat="1" ht="24.75" customHeight="1" x14ac:dyDescent="0.15">
      <c r="A21" s="1"/>
      <c r="B21" s="392" t="s">
        <v>52</v>
      </c>
      <c r="C21" s="392"/>
      <c r="D21" s="392"/>
      <c r="E21" s="392"/>
      <c r="F21" s="392"/>
      <c r="G21" s="392"/>
      <c r="H21" s="392"/>
      <c r="I21" s="392"/>
      <c r="J21" s="392"/>
      <c r="K21" s="392"/>
      <c r="L21" s="392"/>
      <c r="M21" s="392"/>
      <c r="N21" s="392"/>
      <c r="O21" s="392"/>
    </row>
    <row r="22" spans="1:15" s="8" customFormat="1" ht="13.5" customHeight="1" x14ac:dyDescent="0.15">
      <c r="A22" s="1"/>
      <c r="B22" s="393" t="s">
        <v>53</v>
      </c>
      <c r="C22" s="393"/>
      <c r="D22" s="393"/>
      <c r="E22" s="26"/>
      <c r="F22" s="21"/>
      <c r="G22" s="22" t="str">
        <f>IF(F22="x",-G20/2,"")</f>
        <v/>
      </c>
      <c r="H22" s="21"/>
      <c r="I22" s="22" t="str">
        <f>IF(H22="x",-I20/2,"")</f>
        <v/>
      </c>
      <c r="J22" s="21"/>
      <c r="K22" s="22" t="str">
        <f>IF(J22="x",-K20/2,"")</f>
        <v/>
      </c>
      <c r="L22" s="21"/>
      <c r="M22" s="22" t="str">
        <f>IF(L22="x",-M20/2,"")</f>
        <v/>
      </c>
      <c r="N22" s="21"/>
      <c r="O22" s="22" t="str">
        <f>IF(N22="x",-O20/2,"")</f>
        <v/>
      </c>
    </row>
    <row r="23" spans="1:15" s="8" customFormat="1" ht="11" x14ac:dyDescent="0.15">
      <c r="A23" s="1"/>
      <c r="B23" s="8" t="s">
        <v>54</v>
      </c>
      <c r="F23" s="27"/>
      <c r="G23" s="22" t="str">
        <f>IF(AND(G20="",G22=""),"",IF(AND(G22=""),G20,G20+G22))</f>
        <v/>
      </c>
      <c r="H23" s="23"/>
      <c r="I23" s="22" t="str">
        <f>IF(AND(I20="",I22=""),"",IF(AND(I22=""),I20,I20+I22))</f>
        <v/>
      </c>
      <c r="J23" s="23"/>
      <c r="K23" s="22" t="str">
        <f>IF(AND(K20="",K22=""),"",IF(AND(K22=""),K20,K20+K22))</f>
        <v/>
      </c>
      <c r="L23" s="23"/>
      <c r="M23" s="22" t="str">
        <f>IF(AND(M20="",M22=""),"",IF(AND(M22=""),M20,M20+M22))</f>
        <v/>
      </c>
      <c r="N23" s="23"/>
      <c r="O23" s="22" t="str">
        <f>IF(AND(O20="",O22=""),"",IF(AND(O22=""),O20,O20+O22))</f>
        <v/>
      </c>
    </row>
    <row r="24" spans="1:15" s="8" customFormat="1" ht="13.5" customHeight="1" x14ac:dyDescent="0.15">
      <c r="A24" s="1" t="s">
        <v>202</v>
      </c>
      <c r="B24" s="325" t="s">
        <v>73</v>
      </c>
      <c r="C24" s="325"/>
      <c r="D24" s="325"/>
      <c r="E24" s="325"/>
      <c r="F24" s="325"/>
      <c r="G24" s="325"/>
      <c r="H24" s="325"/>
      <c r="I24" s="325"/>
      <c r="J24" s="325"/>
      <c r="K24" s="325"/>
      <c r="L24" s="325"/>
      <c r="M24" s="325"/>
      <c r="N24" s="325"/>
      <c r="O24" s="325"/>
    </row>
    <row r="25" spans="1:15" s="8" customFormat="1" ht="13.5" customHeight="1" x14ac:dyDescent="0.15">
      <c r="A25" s="1"/>
      <c r="B25" s="393" t="s">
        <v>67</v>
      </c>
      <c r="C25" s="393"/>
      <c r="D25" s="393"/>
      <c r="E25" s="28"/>
      <c r="G25" s="22" t="str">
        <f>IF(AND(G16="",G23=""),"",IF(G16="",G23,IF(G23="",G16,G16+G23)))</f>
        <v/>
      </c>
      <c r="I25" s="22" t="str">
        <f>IF(AND(I16="",I23=""),"",IF(I16="",I23,IF(I23="",I16,I16+I23)))</f>
        <v/>
      </c>
      <c r="K25" s="22" t="str">
        <f>IF(AND(K16="",K23=""),"",IF(K16="",K23,IF(K23="",K16,K16+K23)))</f>
        <v/>
      </c>
      <c r="M25" s="22" t="str">
        <f>IF(AND(M16="",M23=""),"",IF(M16="",M23,IF(M23="",M16,M16+M23)))</f>
        <v/>
      </c>
      <c r="O25" s="22" t="str">
        <f>IF(AND(O16="",O23=""),"",IF(O16="",O23,IF(O23="",O16,O16+O23)))</f>
        <v/>
      </c>
    </row>
    <row r="26" spans="1:15" s="8" customFormat="1" ht="3" customHeight="1" x14ac:dyDescent="0.15">
      <c r="A26" s="1"/>
      <c r="G26" s="11"/>
      <c r="I26" s="11"/>
      <c r="K26" s="11"/>
      <c r="M26" s="11"/>
      <c r="O26" s="11"/>
    </row>
    <row r="27" spans="1:15" s="8" customFormat="1" ht="12" customHeight="1" x14ac:dyDescent="0.15">
      <c r="A27" s="1" t="s">
        <v>201</v>
      </c>
      <c r="B27" s="354" t="s">
        <v>101</v>
      </c>
      <c r="C27" s="354"/>
      <c r="D27" s="354"/>
      <c r="E27" s="354"/>
      <c r="F27" s="354"/>
      <c r="G27" s="354"/>
      <c r="H27" s="354"/>
      <c r="I27" s="354"/>
      <c r="J27" s="354"/>
      <c r="K27" s="354"/>
      <c r="L27" s="354"/>
      <c r="M27" s="354"/>
      <c r="N27" s="354"/>
      <c r="O27" s="354"/>
    </row>
    <row r="28" spans="1:15" s="8" customFormat="1" ht="12" customHeight="1" x14ac:dyDescent="0.15">
      <c r="A28" s="1"/>
      <c r="B28" s="354"/>
      <c r="C28" s="354"/>
      <c r="D28" s="365" t="s">
        <v>102</v>
      </c>
      <c r="E28" s="365"/>
      <c r="F28" s="365"/>
      <c r="G28" s="365"/>
      <c r="H28" s="365"/>
      <c r="I28" s="365"/>
      <c r="J28" s="365"/>
      <c r="K28" s="365"/>
      <c r="L28" s="365"/>
      <c r="M28" s="365"/>
      <c r="N28" s="365"/>
      <c r="O28" s="365"/>
    </row>
    <row r="29" spans="1:15" s="8" customFormat="1" ht="12" customHeight="1" x14ac:dyDescent="0.15">
      <c r="A29" s="1"/>
      <c r="B29" s="326" t="s">
        <v>24</v>
      </c>
      <c r="C29" s="326"/>
      <c r="D29" s="390"/>
      <c r="E29" s="390"/>
      <c r="F29" s="390"/>
      <c r="G29" s="390"/>
      <c r="H29" s="390"/>
      <c r="I29" s="390"/>
      <c r="J29" s="390"/>
      <c r="K29" s="390"/>
      <c r="L29" s="390"/>
      <c r="M29" s="390"/>
      <c r="N29" s="390"/>
      <c r="O29" s="390"/>
    </row>
    <row r="30" spans="1:15" s="8" customFormat="1" ht="12" customHeight="1" x14ac:dyDescent="0.15">
      <c r="A30" s="1"/>
      <c r="B30" s="326" t="s">
        <v>25</v>
      </c>
      <c r="C30" s="326"/>
      <c r="D30" s="391"/>
      <c r="E30" s="391"/>
      <c r="F30" s="391"/>
      <c r="G30" s="391"/>
      <c r="H30" s="391"/>
      <c r="I30" s="391"/>
      <c r="J30" s="391"/>
      <c r="K30" s="391"/>
      <c r="L30" s="391"/>
      <c r="M30" s="391"/>
      <c r="N30" s="391"/>
      <c r="O30" s="391"/>
    </row>
    <row r="31" spans="1:15" s="8" customFormat="1" ht="12" customHeight="1" x14ac:dyDescent="0.15">
      <c r="A31" s="1"/>
      <c r="B31" s="326" t="s">
        <v>26</v>
      </c>
      <c r="C31" s="326"/>
      <c r="D31" s="391"/>
      <c r="E31" s="391"/>
      <c r="F31" s="391"/>
      <c r="G31" s="391"/>
      <c r="H31" s="391"/>
      <c r="I31" s="391"/>
      <c r="J31" s="391"/>
      <c r="K31" s="391"/>
      <c r="L31" s="391"/>
      <c r="M31" s="391"/>
      <c r="N31" s="391"/>
      <c r="O31" s="391"/>
    </row>
    <row r="32" spans="1:15" s="8" customFormat="1" ht="12" customHeight="1" x14ac:dyDescent="0.15">
      <c r="A32" s="1"/>
      <c r="B32" s="326" t="s">
        <v>27</v>
      </c>
      <c r="C32" s="326"/>
      <c r="D32" s="391"/>
      <c r="E32" s="391"/>
      <c r="F32" s="391"/>
      <c r="G32" s="391"/>
      <c r="H32" s="391"/>
      <c r="I32" s="391"/>
      <c r="J32" s="391"/>
      <c r="K32" s="391"/>
      <c r="L32" s="391"/>
      <c r="M32" s="391"/>
      <c r="N32" s="391"/>
      <c r="O32" s="391"/>
    </row>
    <row r="33" spans="1:15" s="8" customFormat="1" ht="12" customHeight="1" x14ac:dyDescent="0.15">
      <c r="A33" s="1"/>
      <c r="B33" s="326" t="s">
        <v>28</v>
      </c>
      <c r="C33" s="326"/>
      <c r="D33" s="391"/>
      <c r="E33" s="391"/>
      <c r="F33" s="391"/>
      <c r="G33" s="391"/>
      <c r="H33" s="391"/>
      <c r="I33" s="391"/>
      <c r="J33" s="391"/>
      <c r="K33" s="391"/>
      <c r="L33" s="391"/>
      <c r="M33" s="391"/>
      <c r="N33" s="391"/>
      <c r="O33" s="391"/>
    </row>
    <row r="34" spans="1:15" ht="12" customHeight="1" x14ac:dyDescent="0.2">
      <c r="B34" s="44" t="s">
        <v>215</v>
      </c>
      <c r="C34" s="8"/>
      <c r="D34" s="8"/>
      <c r="E34" s="8"/>
      <c r="F34" s="8"/>
      <c r="G34" s="11"/>
      <c r="H34" s="8"/>
      <c r="I34" s="11"/>
      <c r="J34" s="8"/>
      <c r="K34" s="11"/>
      <c r="L34" s="8"/>
      <c r="M34" s="11"/>
      <c r="N34" s="8"/>
      <c r="O34" s="11"/>
    </row>
    <row r="35" spans="1:15" ht="12" customHeight="1" x14ac:dyDescent="0.2">
      <c r="B35" s="44" t="s">
        <v>214</v>
      </c>
      <c r="C35" s="8"/>
      <c r="D35" s="8"/>
      <c r="E35" s="8"/>
      <c r="F35" s="8"/>
      <c r="G35" s="57" t="s">
        <v>212</v>
      </c>
      <c r="H35" s="8"/>
      <c r="I35" s="57" t="s">
        <v>192</v>
      </c>
      <c r="J35" s="8"/>
      <c r="K35" s="57" t="s">
        <v>194</v>
      </c>
      <c r="L35" s="8"/>
      <c r="M35" s="57" t="s">
        <v>81</v>
      </c>
      <c r="N35" s="8"/>
      <c r="O35" s="57" t="s">
        <v>195</v>
      </c>
    </row>
  </sheetData>
  <sheetProtection selectLockedCells="1"/>
  <mergeCells count="43">
    <mergeCell ref="N7:O7"/>
    <mergeCell ref="B2:O2"/>
    <mergeCell ref="B4:O4"/>
    <mergeCell ref="B5:E5"/>
    <mergeCell ref="B6:D6"/>
    <mergeCell ref="F6:G6"/>
    <mergeCell ref="H6:I6"/>
    <mergeCell ref="J6:K6"/>
    <mergeCell ref="L6:M6"/>
    <mergeCell ref="N6:O6"/>
    <mergeCell ref="B7:D7"/>
    <mergeCell ref="F7:G7"/>
    <mergeCell ref="H7:I7"/>
    <mergeCell ref="J7:K7"/>
    <mergeCell ref="L7:M7"/>
    <mergeCell ref="B8:D8"/>
    <mergeCell ref="B10:O10"/>
    <mergeCell ref="B12:O12"/>
    <mergeCell ref="B18:O18"/>
    <mergeCell ref="C19:E19"/>
    <mergeCell ref="F8:G8"/>
    <mergeCell ref="H8:I8"/>
    <mergeCell ref="J8:K8"/>
    <mergeCell ref="L8:M8"/>
    <mergeCell ref="N8:O8"/>
    <mergeCell ref="C20:E20"/>
    <mergeCell ref="B21:O21"/>
    <mergeCell ref="B22:D22"/>
    <mergeCell ref="B24:O24"/>
    <mergeCell ref="B25:D25"/>
    <mergeCell ref="B27:O27"/>
    <mergeCell ref="B28:C28"/>
    <mergeCell ref="D28:O28"/>
    <mergeCell ref="B29:C29"/>
    <mergeCell ref="D29:O29"/>
    <mergeCell ref="B33:C33"/>
    <mergeCell ref="D33:O33"/>
    <mergeCell ref="B30:C30"/>
    <mergeCell ref="D30:O30"/>
    <mergeCell ref="B31:C31"/>
    <mergeCell ref="D31:O31"/>
    <mergeCell ref="B32:C32"/>
    <mergeCell ref="D32:O32"/>
  </mergeCells>
  <hyperlinks>
    <hyperlink ref="G35" location="'Inschrijfform 2013-te betalen'!A1" display="Te betalen" xr:uid="{00000000-0004-0000-0200-000000000000}"/>
    <hyperlink ref="I35" location="'Inschrijfform 2013-muziek'!A1" display="Woord" xr:uid="{00000000-0004-0000-0200-000001000000}"/>
    <hyperlink ref="K35" location="'Inschrijfform 2013-dans'!A1" display="Dans" xr:uid="{00000000-0004-0000-0200-000002000000}"/>
    <hyperlink ref="M35" location="'Inschrijfform 2013-WS &amp; AH'!A1" display="Workshops" xr:uid="{00000000-0004-0000-0200-000003000000}"/>
    <hyperlink ref="O35" location="'Inschrijfform 2013-huur'!A1" display="Huur" xr:uid="{00000000-0004-0000-02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8193"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819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O30"/>
  <sheetViews>
    <sheetView workbookViewId="0">
      <selection activeCell="T42" sqref="T42"/>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32" t="s">
        <v>174</v>
      </c>
      <c r="C2" s="332"/>
      <c r="D2" s="332"/>
      <c r="E2" s="332"/>
      <c r="F2" s="332"/>
      <c r="G2" s="332"/>
      <c r="H2" s="332"/>
      <c r="I2" s="332"/>
      <c r="J2" s="332"/>
      <c r="K2" s="332"/>
      <c r="L2" s="332"/>
      <c r="M2" s="332"/>
      <c r="N2" s="332"/>
      <c r="O2" s="332"/>
    </row>
    <row r="3" spans="1:15" s="8" customFormat="1" ht="3" customHeight="1" x14ac:dyDescent="0.15">
      <c r="A3" s="1"/>
      <c r="B3" s="33"/>
      <c r="C3" s="33"/>
      <c r="D3" s="33"/>
      <c r="E3" s="33"/>
      <c r="F3" s="34"/>
      <c r="G3" s="35"/>
      <c r="H3" s="34"/>
      <c r="I3" s="35"/>
      <c r="J3" s="34"/>
      <c r="K3" s="35"/>
      <c r="L3" s="34"/>
      <c r="M3" s="35"/>
      <c r="N3" s="34"/>
      <c r="O3" s="11"/>
    </row>
    <row r="4" spans="1:15" s="8" customFormat="1" ht="11" x14ac:dyDescent="0.15">
      <c r="A4" s="1" t="s">
        <v>190</v>
      </c>
      <c r="B4" s="354" t="s">
        <v>146</v>
      </c>
      <c r="C4" s="354"/>
      <c r="D4" s="354"/>
      <c r="E4" s="354"/>
      <c r="F4" s="354"/>
      <c r="G4" s="354"/>
      <c r="H4" s="354"/>
      <c r="I4" s="354"/>
      <c r="J4" s="354"/>
      <c r="K4" s="354"/>
      <c r="L4" s="354"/>
      <c r="M4" s="354"/>
      <c r="N4" s="354"/>
      <c r="O4" s="354"/>
    </row>
    <row r="5" spans="1:15" s="38" customFormat="1" ht="11" x14ac:dyDescent="0.15">
      <c r="A5" s="12"/>
      <c r="B5" s="355"/>
      <c r="C5" s="355"/>
      <c r="D5" s="355"/>
      <c r="E5" s="355"/>
      <c r="F5" s="8" t="s">
        <v>24</v>
      </c>
      <c r="G5" s="10"/>
      <c r="H5" s="8" t="s">
        <v>25</v>
      </c>
      <c r="I5" s="10"/>
      <c r="J5" s="8" t="s">
        <v>26</v>
      </c>
      <c r="K5" s="10"/>
      <c r="L5" s="8" t="s">
        <v>27</v>
      </c>
      <c r="M5" s="10"/>
      <c r="N5" s="8" t="s">
        <v>28</v>
      </c>
      <c r="O5" s="10"/>
    </row>
    <row r="6" spans="1:15" s="8" customFormat="1" ht="12" customHeight="1" x14ac:dyDescent="0.15">
      <c r="A6" s="1"/>
      <c r="B6" s="326" t="s">
        <v>11</v>
      </c>
      <c r="C6" s="326"/>
      <c r="D6" s="326"/>
      <c r="F6" s="354" t="str">
        <f>IF('Inschrijfform algemeen'!F56:G56="","",'Inschrijfform algemeen'!F56:G56)</f>
        <v/>
      </c>
      <c r="G6" s="354"/>
      <c r="H6" s="354" t="str">
        <f>IF('Inschrijfform algemeen'!H56:I56="","",'Inschrijfform algemeen'!H56:I56)</f>
        <v/>
      </c>
      <c r="I6" s="354"/>
      <c r="J6" s="354" t="str">
        <f>IF('Inschrijfform algemeen'!J56:K56="","",'Inschrijfform algemeen'!J56:K56)</f>
        <v/>
      </c>
      <c r="K6" s="354"/>
      <c r="L6" s="354" t="str">
        <f>IF('Inschrijfform algemeen'!L56:M56="","",'Inschrijfform algemeen'!L56:M56)</f>
        <v/>
      </c>
      <c r="M6" s="354"/>
      <c r="N6" s="354" t="str">
        <f>IF('Inschrijfform algemeen'!N56:O56="","",'Inschrijfform algemeen'!N56:O56)</f>
        <v/>
      </c>
      <c r="O6" s="354"/>
    </row>
    <row r="7" spans="1:15" s="8" customFormat="1" ht="12" customHeight="1" x14ac:dyDescent="0.15">
      <c r="A7" s="1"/>
      <c r="B7" s="326" t="s">
        <v>12</v>
      </c>
      <c r="C7" s="326"/>
      <c r="D7" s="326"/>
      <c r="E7" s="13"/>
      <c r="F7" s="354" t="str">
        <f>IF('Inschrijfform algemeen'!F57:G57="","",'Inschrijfform algemeen'!F57:G57)</f>
        <v/>
      </c>
      <c r="G7" s="354"/>
      <c r="H7" s="354" t="str">
        <f>IF('Inschrijfform algemeen'!H57:I57="","",'Inschrijfform algemeen'!H57:I57)</f>
        <v/>
      </c>
      <c r="I7" s="354"/>
      <c r="J7" s="354" t="str">
        <f>IF('Inschrijfform algemeen'!J57:K57="","",'Inschrijfform algemeen'!J57:K57)</f>
        <v/>
      </c>
      <c r="K7" s="354"/>
      <c r="L7" s="354" t="str">
        <f>IF('Inschrijfform algemeen'!L57:M57="","",'Inschrijfform algemeen'!L57:M57)</f>
        <v/>
      </c>
      <c r="M7" s="354"/>
      <c r="N7" s="354" t="str">
        <f>IF('Inschrijfform algemeen'!N57:O57="","",'Inschrijfform algemeen'!N57:O57)</f>
        <v/>
      </c>
      <c r="O7" s="354"/>
    </row>
    <row r="8" spans="1:15" s="8" customFormat="1" ht="12" customHeight="1" x14ac:dyDescent="0.15">
      <c r="A8" s="1"/>
      <c r="B8" s="326" t="s">
        <v>31</v>
      </c>
      <c r="C8" s="326"/>
      <c r="D8" s="326"/>
      <c r="E8" s="15"/>
      <c r="F8" s="361" t="str">
        <f>IF('Inschrijfform algemeen'!F62:G62="","",'Inschrijfform algemeen'!F62:G62)</f>
        <v/>
      </c>
      <c r="G8" s="361"/>
      <c r="H8" s="361" t="str">
        <f>IF('Inschrijfform algemeen'!H62:I62="","",'Inschrijfform algemeen'!H62:I62)</f>
        <v/>
      </c>
      <c r="I8" s="361"/>
      <c r="J8" s="361" t="str">
        <f>IF('Inschrijfform algemeen'!J62:K62="","",'Inschrijfform algemeen'!J62:K62)</f>
        <v/>
      </c>
      <c r="K8" s="361"/>
      <c r="L8" s="361" t="str">
        <f>IF('Inschrijfform algemeen'!L62:M62="","",'Inschrijfform algemeen'!L62:M62)</f>
        <v/>
      </c>
      <c r="M8" s="361"/>
      <c r="N8" s="361" t="str">
        <f>IF('Inschrijfform algemeen'!N62:O62="","",'Inschrijfform algemeen'!N62:O62)</f>
        <v/>
      </c>
      <c r="O8" s="361"/>
    </row>
    <row r="9" spans="1:15" s="8" customFormat="1" ht="3" customHeight="1" x14ac:dyDescent="0.15">
      <c r="A9" s="1"/>
      <c r="G9" s="11"/>
      <c r="I9" s="11"/>
      <c r="K9" s="11"/>
      <c r="M9" s="11"/>
      <c r="O9" s="11"/>
    </row>
    <row r="10" spans="1:15" s="8" customFormat="1" ht="13.5" customHeight="1" x14ac:dyDescent="0.15">
      <c r="A10" s="1"/>
      <c r="B10" s="350" t="s">
        <v>74</v>
      </c>
      <c r="C10" s="350"/>
      <c r="D10" s="350"/>
      <c r="E10" s="350"/>
      <c r="F10" s="350"/>
      <c r="G10" s="350"/>
      <c r="H10" s="350"/>
      <c r="I10" s="350"/>
      <c r="J10" s="350"/>
      <c r="K10" s="350"/>
      <c r="L10" s="350"/>
      <c r="M10" s="350"/>
      <c r="N10" s="350"/>
      <c r="O10" s="350"/>
    </row>
    <row r="11" spans="1:15" s="8" customFormat="1" ht="3" customHeight="1" x14ac:dyDescent="0.15">
      <c r="A11" s="1"/>
      <c r="G11" s="11"/>
      <c r="I11" s="11"/>
      <c r="K11" s="11"/>
      <c r="M11" s="11"/>
      <c r="O11" s="11"/>
    </row>
    <row r="12" spans="1:15" s="8" customFormat="1" ht="11" x14ac:dyDescent="0.15">
      <c r="A12" s="1" t="s">
        <v>197</v>
      </c>
      <c r="B12" s="354" t="s">
        <v>75</v>
      </c>
      <c r="C12" s="354"/>
      <c r="D12" s="354"/>
      <c r="E12" s="354"/>
      <c r="F12" s="354"/>
      <c r="G12" s="354"/>
      <c r="H12" s="354"/>
      <c r="I12" s="354"/>
      <c r="J12" s="354"/>
      <c r="K12" s="354"/>
      <c r="L12" s="354"/>
      <c r="M12" s="354"/>
      <c r="N12" s="354"/>
      <c r="O12" s="354"/>
    </row>
    <row r="13" spans="1:15" s="8" customFormat="1" ht="11" x14ac:dyDescent="0.15">
      <c r="A13" s="1"/>
      <c r="B13" s="8" t="s">
        <v>42</v>
      </c>
      <c r="C13" s="365" t="s">
        <v>43</v>
      </c>
      <c r="D13" s="365"/>
      <c r="E13" s="38" t="s">
        <v>44</v>
      </c>
      <c r="F13" s="38" t="s">
        <v>45</v>
      </c>
      <c r="G13" s="10" t="s">
        <v>46</v>
      </c>
      <c r="H13" s="38" t="s">
        <v>45</v>
      </c>
      <c r="I13" s="10" t="s">
        <v>46</v>
      </c>
      <c r="J13" s="38" t="s">
        <v>45</v>
      </c>
      <c r="K13" s="10" t="s">
        <v>46</v>
      </c>
      <c r="L13" s="38" t="s">
        <v>45</v>
      </c>
      <c r="M13" s="10" t="s">
        <v>46</v>
      </c>
      <c r="N13" s="38" t="s">
        <v>45</v>
      </c>
      <c r="O13" s="10" t="s">
        <v>46</v>
      </c>
    </row>
    <row r="14" spans="1:15" s="8" customFormat="1" ht="11" x14ac:dyDescent="0.15">
      <c r="A14" s="1"/>
      <c r="B14" s="13" t="s">
        <v>47</v>
      </c>
      <c r="C14" s="8" t="s">
        <v>76</v>
      </c>
      <c r="E14" s="8">
        <v>45</v>
      </c>
      <c r="F14" s="21"/>
      <c r="G14" s="22" t="str">
        <f>IF(F14="x",50,"")</f>
        <v/>
      </c>
      <c r="H14" s="21"/>
      <c r="I14" s="22" t="str">
        <f>IF(H14="x",50,"")</f>
        <v/>
      </c>
      <c r="J14" s="21"/>
      <c r="K14" s="22" t="str">
        <f>IF(J14="x",50,"")</f>
        <v/>
      </c>
      <c r="L14" s="21"/>
      <c r="M14" s="22" t="str">
        <f>IF(L14="x",50,"")</f>
        <v/>
      </c>
      <c r="N14" s="21"/>
      <c r="O14" s="22" t="str">
        <f>IF(N14="x",50,"")</f>
        <v/>
      </c>
    </row>
    <row r="15" spans="1:15" s="8" customFormat="1" ht="11" x14ac:dyDescent="0.15">
      <c r="A15" s="1"/>
      <c r="B15" s="13" t="s">
        <v>48</v>
      </c>
      <c r="C15" s="8" t="s">
        <v>77</v>
      </c>
      <c r="E15" s="8">
        <v>45</v>
      </c>
      <c r="F15" s="21"/>
      <c r="G15" s="22" t="str">
        <f>IF(F15="x",50,"")</f>
        <v/>
      </c>
      <c r="H15" s="21"/>
      <c r="I15" s="22" t="str">
        <f>IF(H15="x",50,"")</f>
        <v/>
      </c>
      <c r="J15" s="21"/>
      <c r="K15" s="22" t="str">
        <f>IF(J15="x",50,"")</f>
        <v/>
      </c>
      <c r="L15" s="21"/>
      <c r="M15" s="22" t="str">
        <f>IF(L15="x",50,"")</f>
        <v/>
      </c>
      <c r="N15" s="21"/>
      <c r="O15" s="22" t="str">
        <f>IF(N15="x",50,"")</f>
        <v/>
      </c>
    </row>
    <row r="16" spans="1:15" s="8" customFormat="1" ht="11" x14ac:dyDescent="0.15">
      <c r="A16" s="1"/>
      <c r="B16" s="13" t="s">
        <v>78</v>
      </c>
      <c r="C16" s="8" t="s">
        <v>79</v>
      </c>
      <c r="E16" s="8">
        <v>45</v>
      </c>
      <c r="F16" s="21"/>
      <c r="G16" s="22" t="str">
        <f>IF(F16="x",IF(F$8&lt;=12,Tariefstructuur!B13,IF(F$8&lt;18,80,100)),"")</f>
        <v/>
      </c>
      <c r="H16" s="21"/>
      <c r="I16" s="22" t="str">
        <f>IF(H16="x",IF(H$8&lt;=12,60,IF(H$8&lt;18,80,100)),"")</f>
        <v/>
      </c>
      <c r="J16" s="21"/>
      <c r="K16" s="22" t="str">
        <f>IF(J16="x",IF(J$8&lt;=12,60,IF(J$8&lt;18,80,100)),"")</f>
        <v/>
      </c>
      <c r="L16" s="21"/>
      <c r="M16" s="22" t="str">
        <f>IF(L16="x",IF(L$8&lt;=12,60,IF(L$8&lt;18,80,100)),"")</f>
        <v/>
      </c>
      <c r="N16" s="21"/>
      <c r="O16" s="22" t="str">
        <f>IF(N16="x",IF(N$8&lt;=12,60,IF(N$8&lt;18,80,100)),"")</f>
        <v/>
      </c>
    </row>
    <row r="17" spans="1:15" s="8" customFormat="1" ht="11" x14ac:dyDescent="0.15">
      <c r="A17" s="1"/>
      <c r="B17" s="13" t="s">
        <v>172</v>
      </c>
      <c r="C17" s="8" t="s">
        <v>173</v>
      </c>
      <c r="E17" s="8">
        <v>60</v>
      </c>
      <c r="F17" s="21"/>
      <c r="G17" s="22" t="str">
        <f>IF(F17="x",IF(F$8&lt;=12,60,IF(F$8&lt;18,80,100)),"")</f>
        <v/>
      </c>
      <c r="H17" s="21"/>
      <c r="I17" s="22" t="str">
        <f>IF(H17="x",IF(H$8&lt;=12,60,IF(H$8&lt;18,80,100)),"")</f>
        <v/>
      </c>
      <c r="J17" s="21"/>
      <c r="K17" s="22" t="str">
        <f>IF(J17="x",IF(J$8&lt;=12,60,IF(J$8&lt;18,80,100)),"")</f>
        <v/>
      </c>
      <c r="L17" s="21"/>
      <c r="M17" s="22" t="str">
        <f>IF(L17="x",IF(L$8&lt;=12,60,IF(L$8&lt;18,80,100)),"")</f>
        <v/>
      </c>
      <c r="N17" s="21"/>
      <c r="O17" s="22" t="str">
        <f>IF(N17="x",IF(N$8&lt;=12,60,IF(N$8&lt;18,80,100)),"")</f>
        <v/>
      </c>
    </row>
    <row r="18" spans="1:15" s="8" customFormat="1" ht="3" customHeight="1" x14ac:dyDescent="0.15">
      <c r="A18" s="1"/>
      <c r="G18" s="11"/>
      <c r="I18" s="11"/>
      <c r="K18" s="11"/>
      <c r="M18" s="11"/>
      <c r="O18" s="11"/>
    </row>
    <row r="19" spans="1:15" s="8" customFormat="1" ht="11" x14ac:dyDescent="0.15">
      <c r="A19" s="1" t="s">
        <v>198</v>
      </c>
      <c r="B19" s="354" t="s">
        <v>80</v>
      </c>
      <c r="C19" s="354"/>
      <c r="D19" s="354"/>
      <c r="E19" s="354"/>
      <c r="F19" s="354"/>
      <c r="G19" s="354"/>
      <c r="H19" s="354"/>
      <c r="I19" s="354"/>
      <c r="J19" s="354"/>
      <c r="K19" s="354"/>
      <c r="L19" s="354"/>
      <c r="M19" s="354"/>
      <c r="N19" s="354"/>
      <c r="O19" s="354"/>
    </row>
    <row r="20" spans="1:15" s="8" customFormat="1" ht="11" x14ac:dyDescent="0.15">
      <c r="A20" s="1"/>
      <c r="B20" s="8" t="s">
        <v>67</v>
      </c>
      <c r="G20" s="22" t="str">
        <f>IF(SUM(G14:G17)&gt;0,SUM(G14:G17),"")</f>
        <v/>
      </c>
      <c r="I20" s="22" t="str">
        <f>IF(SUM(I14:I17)&gt;0,SUM(I14:I17),"")</f>
        <v/>
      </c>
      <c r="K20" s="22" t="str">
        <f>IF(SUM(K14:K17)&gt;0,SUM(K14:K17),"")</f>
        <v/>
      </c>
      <c r="M20" s="22" t="str">
        <f>IF(SUM(M14:M17)&gt;0,SUM(M14:M17),"")</f>
        <v/>
      </c>
      <c r="O20" s="22" t="str">
        <f>IF(SUM(O14:O17)&gt;0,SUM(O14:O17),"")</f>
        <v/>
      </c>
    </row>
    <row r="21" spans="1:15" s="8" customFormat="1" ht="3" customHeight="1" x14ac:dyDescent="0.15">
      <c r="A21" s="1"/>
      <c r="B21" s="13"/>
      <c r="G21" s="11"/>
      <c r="I21" s="11"/>
      <c r="K21" s="11"/>
      <c r="M21" s="11"/>
      <c r="O21" s="11"/>
    </row>
    <row r="22" spans="1:15" s="8" customFormat="1" ht="12" customHeight="1" x14ac:dyDescent="0.15">
      <c r="A22" s="1" t="s">
        <v>203</v>
      </c>
      <c r="B22" s="354" t="s">
        <v>101</v>
      </c>
      <c r="C22" s="354"/>
      <c r="D22" s="354"/>
      <c r="E22" s="354"/>
      <c r="F22" s="354"/>
      <c r="G22" s="354"/>
      <c r="H22" s="354"/>
      <c r="I22" s="354"/>
      <c r="J22" s="354"/>
      <c r="K22" s="354"/>
      <c r="L22" s="354"/>
      <c r="M22" s="354"/>
      <c r="N22" s="354"/>
      <c r="O22" s="354"/>
    </row>
    <row r="23" spans="1:15" s="8" customFormat="1" ht="12" customHeight="1" x14ac:dyDescent="0.15">
      <c r="A23" s="1"/>
      <c r="B23" s="354"/>
      <c r="C23" s="354"/>
      <c r="D23" s="365" t="s">
        <v>102</v>
      </c>
      <c r="E23" s="365"/>
      <c r="F23" s="365"/>
      <c r="G23" s="365"/>
      <c r="H23" s="365"/>
      <c r="I23" s="365"/>
      <c r="J23" s="365"/>
      <c r="K23" s="365"/>
      <c r="L23" s="365"/>
      <c r="M23" s="365"/>
      <c r="N23" s="365"/>
      <c r="O23" s="365"/>
    </row>
    <row r="24" spans="1:15" s="8" customFormat="1" ht="12" customHeight="1" x14ac:dyDescent="0.15">
      <c r="A24" s="1"/>
      <c r="B24" s="326" t="s">
        <v>24</v>
      </c>
      <c r="C24" s="326"/>
      <c r="D24" s="390"/>
      <c r="E24" s="390"/>
      <c r="F24" s="390"/>
      <c r="G24" s="390"/>
      <c r="H24" s="390"/>
      <c r="I24" s="390"/>
      <c r="J24" s="390"/>
      <c r="K24" s="390"/>
      <c r="L24" s="390"/>
      <c r="M24" s="390"/>
      <c r="N24" s="390"/>
      <c r="O24" s="390"/>
    </row>
    <row r="25" spans="1:15" s="8" customFormat="1" ht="12" customHeight="1" x14ac:dyDescent="0.15">
      <c r="A25" s="1"/>
      <c r="B25" s="326" t="s">
        <v>25</v>
      </c>
      <c r="C25" s="326"/>
      <c r="D25" s="391"/>
      <c r="E25" s="391"/>
      <c r="F25" s="391"/>
      <c r="G25" s="391"/>
      <c r="H25" s="391"/>
      <c r="I25" s="391"/>
      <c r="J25" s="391"/>
      <c r="K25" s="391"/>
      <c r="L25" s="391"/>
      <c r="M25" s="391"/>
      <c r="N25" s="391"/>
      <c r="O25" s="391"/>
    </row>
    <row r="26" spans="1:15" s="8" customFormat="1" ht="12" customHeight="1" x14ac:dyDescent="0.15">
      <c r="A26" s="1"/>
      <c r="B26" s="326" t="s">
        <v>26</v>
      </c>
      <c r="C26" s="326"/>
      <c r="D26" s="391"/>
      <c r="E26" s="391"/>
      <c r="F26" s="391"/>
      <c r="G26" s="391"/>
      <c r="H26" s="391"/>
      <c r="I26" s="391"/>
      <c r="J26" s="391"/>
      <c r="K26" s="391"/>
      <c r="L26" s="391"/>
      <c r="M26" s="391"/>
      <c r="N26" s="391"/>
      <c r="O26" s="391"/>
    </row>
    <row r="27" spans="1:15" s="8" customFormat="1" ht="12" customHeight="1" x14ac:dyDescent="0.15">
      <c r="A27" s="1"/>
      <c r="B27" s="326" t="s">
        <v>27</v>
      </c>
      <c r="C27" s="326"/>
      <c r="D27" s="391"/>
      <c r="E27" s="391"/>
      <c r="F27" s="391"/>
      <c r="G27" s="391"/>
      <c r="H27" s="391"/>
      <c r="I27" s="391"/>
      <c r="J27" s="391"/>
      <c r="K27" s="391"/>
      <c r="L27" s="391"/>
      <c r="M27" s="391"/>
      <c r="N27" s="391"/>
      <c r="O27" s="391"/>
    </row>
    <row r="28" spans="1:15" s="8" customFormat="1" ht="12" customHeight="1" x14ac:dyDescent="0.15">
      <c r="A28" s="1"/>
      <c r="B28" s="326" t="s">
        <v>28</v>
      </c>
      <c r="C28" s="326"/>
      <c r="D28" s="391"/>
      <c r="E28" s="391"/>
      <c r="F28" s="391"/>
      <c r="G28" s="391"/>
      <c r="H28" s="391"/>
      <c r="I28" s="391"/>
      <c r="J28" s="391"/>
      <c r="K28" s="391"/>
      <c r="L28" s="391"/>
      <c r="M28" s="391"/>
      <c r="N28" s="391"/>
      <c r="O28" s="391"/>
    </row>
    <row r="29" spans="1:15" ht="12" customHeight="1" x14ac:dyDescent="0.2">
      <c r="B29" s="44" t="s">
        <v>216</v>
      </c>
      <c r="C29" s="8"/>
      <c r="D29" s="8"/>
      <c r="E29" s="8"/>
      <c r="F29" s="8"/>
      <c r="G29" s="11"/>
      <c r="H29" s="8"/>
      <c r="I29" s="11"/>
      <c r="J29" s="8"/>
      <c r="K29" s="11"/>
      <c r="L29" s="8"/>
      <c r="M29" s="11"/>
      <c r="N29" s="8"/>
      <c r="O29" s="11"/>
    </row>
    <row r="30" spans="1:15" ht="12" customHeight="1" x14ac:dyDescent="0.2">
      <c r="B30" s="44" t="s">
        <v>214</v>
      </c>
      <c r="C30" s="8"/>
      <c r="D30" s="8"/>
      <c r="E30" s="8"/>
      <c r="F30" s="8"/>
      <c r="G30" s="57" t="s">
        <v>212</v>
      </c>
      <c r="H30" s="8"/>
      <c r="I30" s="57" t="s">
        <v>192</v>
      </c>
      <c r="J30" s="8"/>
      <c r="K30" s="57" t="s">
        <v>193</v>
      </c>
      <c r="L30" s="8"/>
      <c r="M30" s="57" t="s">
        <v>81</v>
      </c>
      <c r="N30" s="8"/>
      <c r="O30" s="57" t="s">
        <v>195</v>
      </c>
    </row>
  </sheetData>
  <sheetProtection password="FCF7" sheet="1" objects="1" scenarios="1" selectLockedCells="1"/>
  <mergeCells count="3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 ref="N8:O8"/>
    <mergeCell ref="B8:D8"/>
    <mergeCell ref="F8:G8"/>
    <mergeCell ref="H8:I8"/>
    <mergeCell ref="J8:K8"/>
    <mergeCell ref="L8:M8"/>
    <mergeCell ref="B10:O10"/>
    <mergeCell ref="B12:O12"/>
    <mergeCell ref="C13:D13"/>
    <mergeCell ref="B19:O19"/>
    <mergeCell ref="B22:O22"/>
    <mergeCell ref="B23:C23"/>
    <mergeCell ref="D23:O23"/>
    <mergeCell ref="B24:C24"/>
    <mergeCell ref="D24:O24"/>
    <mergeCell ref="B25:C25"/>
    <mergeCell ref="D25:O25"/>
    <mergeCell ref="B26:C26"/>
    <mergeCell ref="D26:O26"/>
    <mergeCell ref="B27:C27"/>
    <mergeCell ref="D27:O27"/>
    <mergeCell ref="B28:C28"/>
    <mergeCell ref="D28:O28"/>
  </mergeCells>
  <hyperlinks>
    <hyperlink ref="G30" location="'Inschrijfform 2013-te betalen'!A1" display="Te betalen" xr:uid="{00000000-0004-0000-0400-000000000000}"/>
    <hyperlink ref="I30" location="'Inschrijfform 2013-muziek'!A1" display="Woord" xr:uid="{00000000-0004-0000-0400-000001000000}"/>
    <hyperlink ref="K30" location="'Inschrijfform 2013-woord'!A1" display="Dans" xr:uid="{00000000-0004-0000-0400-000002000000}"/>
    <hyperlink ref="M30" location="'Inschrijfform 2013-WS &amp; AH'!A1" display="Workshops" xr:uid="{00000000-0004-0000-0400-000003000000}"/>
    <hyperlink ref="O30" location="'Inschrijfform 2013-huur'!A1" display="Huur" xr:uid="{00000000-0004-0000-04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7169"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716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O75"/>
  <sheetViews>
    <sheetView workbookViewId="0">
      <selection activeCell="B25" sqref="B25"/>
    </sheetView>
  </sheetViews>
  <sheetFormatPr baseColWidth="10" defaultColWidth="9.1640625" defaultRowHeight="16" x14ac:dyDescent="0.2"/>
  <cols>
    <col min="1" max="1" width="2.6640625" style="1" customWidth="1"/>
    <col min="2" max="2" width="13.5" style="2" customWidth="1"/>
    <col min="3" max="3" width="9.33203125" style="2" customWidth="1"/>
    <col min="4" max="4" width="10.33203125" style="2" customWidth="1"/>
    <col min="5" max="5" width="4.6640625" style="2" customWidth="1"/>
    <col min="6" max="6" width="2.6640625" style="2" customWidth="1"/>
    <col min="7" max="7" width="9.5" style="3" customWidth="1"/>
    <col min="8" max="8" width="2.6640625" style="2" customWidth="1"/>
    <col min="9" max="9" width="9.5" style="3" customWidth="1"/>
    <col min="10" max="10" width="2.6640625" style="2" customWidth="1"/>
    <col min="11" max="11" width="9.6640625" style="3" customWidth="1"/>
    <col min="12" max="12" width="2.6640625" style="2" customWidth="1"/>
    <col min="13" max="13" width="9.6640625" style="3" customWidth="1"/>
    <col min="14" max="14" width="2.6640625" style="2" customWidth="1"/>
    <col min="15" max="15" width="9.5" style="3" customWidth="1"/>
    <col min="16" max="16384" width="9.1640625" style="2"/>
  </cols>
  <sheetData>
    <row r="1" spans="1:15" ht="3" customHeight="1" x14ac:dyDescent="0.2">
      <c r="B1" s="32"/>
    </row>
    <row r="2" spans="1:15" ht="17.25" customHeight="1" x14ac:dyDescent="0.2">
      <c r="B2" s="332" t="s">
        <v>175</v>
      </c>
      <c r="C2" s="332"/>
      <c r="D2" s="332"/>
      <c r="E2" s="332"/>
      <c r="F2" s="332"/>
      <c r="G2" s="332"/>
      <c r="H2" s="332"/>
      <c r="I2" s="332"/>
      <c r="J2" s="332"/>
      <c r="K2" s="332"/>
      <c r="L2" s="332"/>
      <c r="M2" s="332"/>
      <c r="N2" s="332"/>
      <c r="O2" s="332"/>
    </row>
    <row r="3" spans="1:15" ht="3" customHeight="1" x14ac:dyDescent="0.2"/>
    <row r="4" spans="1:15" s="8" customFormat="1" ht="11" x14ac:dyDescent="0.15">
      <c r="A4" s="1" t="s">
        <v>190</v>
      </c>
      <c r="B4" s="354" t="s">
        <v>146</v>
      </c>
      <c r="C4" s="354"/>
      <c r="D4" s="354"/>
      <c r="E4" s="354"/>
      <c r="F4" s="354"/>
      <c r="G4" s="354"/>
      <c r="H4" s="354"/>
      <c r="I4" s="354"/>
      <c r="J4" s="354"/>
      <c r="K4" s="354"/>
      <c r="L4" s="354"/>
      <c r="M4" s="354"/>
      <c r="N4" s="354"/>
      <c r="O4" s="354"/>
    </row>
    <row r="5" spans="1:15" s="38" customFormat="1" ht="11" x14ac:dyDescent="0.15">
      <c r="A5" s="12"/>
      <c r="B5" s="355"/>
      <c r="C5" s="355"/>
      <c r="D5" s="355"/>
      <c r="E5" s="355"/>
      <c r="F5" s="8" t="s">
        <v>24</v>
      </c>
      <c r="G5" s="10"/>
      <c r="H5" s="8" t="s">
        <v>25</v>
      </c>
      <c r="I5" s="10"/>
      <c r="J5" s="8" t="s">
        <v>26</v>
      </c>
      <c r="K5" s="10"/>
      <c r="L5" s="8" t="s">
        <v>27</v>
      </c>
      <c r="M5" s="10"/>
      <c r="N5" s="8" t="s">
        <v>28</v>
      </c>
      <c r="O5" s="10"/>
    </row>
    <row r="6" spans="1:15" s="8" customFormat="1" ht="12" customHeight="1" x14ac:dyDescent="0.15">
      <c r="A6" s="1"/>
      <c r="B6" s="326" t="s">
        <v>11</v>
      </c>
      <c r="C6" s="326"/>
      <c r="D6" s="326"/>
      <c r="F6" s="354" t="str">
        <f>IF('Inschrijfform algemeen'!F56:G56="","",'Inschrijfform algemeen'!F56:G56)</f>
        <v/>
      </c>
      <c r="G6" s="354"/>
      <c r="H6" s="354" t="str">
        <f>IF('Inschrijfform algemeen'!H56:I56="","",'Inschrijfform algemeen'!H56:I56)</f>
        <v/>
      </c>
      <c r="I6" s="354"/>
      <c r="J6" s="354" t="str">
        <f>IF('Inschrijfform algemeen'!J56:K56="","",'Inschrijfform algemeen'!J56:K56)</f>
        <v/>
      </c>
      <c r="K6" s="354"/>
      <c r="L6" s="354" t="str">
        <f>IF('Inschrijfform algemeen'!L56:M56="","",'Inschrijfform algemeen'!L56:M56)</f>
        <v/>
      </c>
      <c r="M6" s="354"/>
      <c r="N6" s="354" t="str">
        <f>IF('Inschrijfform algemeen'!N56:O56="","",'Inschrijfform algemeen'!N56:O56)</f>
        <v/>
      </c>
      <c r="O6" s="354"/>
    </row>
    <row r="7" spans="1:15" s="8" customFormat="1" ht="12" customHeight="1" x14ac:dyDescent="0.15">
      <c r="A7" s="1"/>
      <c r="B7" s="326" t="s">
        <v>12</v>
      </c>
      <c r="C7" s="326"/>
      <c r="D7" s="326"/>
      <c r="E7" s="13"/>
      <c r="F7" s="354" t="str">
        <f>IF('Inschrijfform algemeen'!F57:G57="","",'Inschrijfform algemeen'!F57:G57)</f>
        <v/>
      </c>
      <c r="G7" s="354"/>
      <c r="H7" s="354" t="str">
        <f>IF('Inschrijfform algemeen'!H57:I57="","",'Inschrijfform algemeen'!H57:I57)</f>
        <v/>
      </c>
      <c r="I7" s="354"/>
      <c r="J7" s="354" t="str">
        <f>IF('Inschrijfform algemeen'!J57:K57="","",'Inschrijfform algemeen'!J57:K57)</f>
        <v/>
      </c>
      <c r="K7" s="354"/>
      <c r="L7" s="354" t="str">
        <f>IF('Inschrijfform algemeen'!L57:M57="","",'Inschrijfform algemeen'!L57:M57)</f>
        <v/>
      </c>
      <c r="M7" s="354"/>
      <c r="N7" s="354" t="str">
        <f>IF('Inschrijfform algemeen'!N57:O57="","",'Inschrijfform algemeen'!N57:O57)</f>
        <v/>
      </c>
      <c r="O7" s="354"/>
    </row>
    <row r="8" spans="1:15" s="8" customFormat="1" ht="12" customHeight="1" x14ac:dyDescent="0.15">
      <c r="A8" s="1"/>
      <c r="B8" s="326" t="s">
        <v>31</v>
      </c>
      <c r="C8" s="326"/>
      <c r="D8" s="326"/>
      <c r="E8" s="15"/>
      <c r="F8" s="361" t="str">
        <f>IF('Inschrijfform algemeen'!F62:G62="","",'Inschrijfform algemeen'!F62:G62)</f>
        <v/>
      </c>
      <c r="G8" s="361"/>
      <c r="H8" s="361" t="str">
        <f>IF('Inschrijfform algemeen'!H62:I62="","",'Inschrijfform algemeen'!H62:I62)</f>
        <v/>
      </c>
      <c r="I8" s="361"/>
      <c r="J8" s="361" t="str">
        <f>IF('Inschrijfform algemeen'!J62:K62="","",'Inschrijfform algemeen'!J62:K62)</f>
        <v/>
      </c>
      <c r="K8" s="361"/>
      <c r="L8" s="361" t="str">
        <f>IF('Inschrijfform algemeen'!L62:M62="","",'Inschrijfform algemeen'!L62:M62)</f>
        <v/>
      </c>
      <c r="M8" s="361"/>
      <c r="N8" s="361" t="str">
        <f>IF('Inschrijfform algemeen'!N62:O62="","",'Inschrijfform algemeen'!N62:O62)</f>
        <v/>
      </c>
      <c r="O8" s="361"/>
    </row>
    <row r="9" spans="1:15" s="8" customFormat="1" ht="3" customHeight="1" x14ac:dyDescent="0.15">
      <c r="A9" s="1"/>
      <c r="B9" s="13"/>
      <c r="G9" s="11"/>
      <c r="I9" s="11"/>
      <c r="K9" s="11"/>
      <c r="M9" s="11"/>
      <c r="O9" s="11"/>
    </row>
    <row r="10" spans="1:15" s="8" customFormat="1" ht="13.5" hidden="1" customHeight="1" x14ac:dyDescent="0.15">
      <c r="A10" s="1"/>
      <c r="B10" s="350" t="s">
        <v>81</v>
      </c>
      <c r="C10" s="350"/>
      <c r="D10" s="350"/>
      <c r="E10" s="350"/>
      <c r="F10" s="350"/>
      <c r="G10" s="350"/>
      <c r="H10" s="350"/>
      <c r="I10" s="350"/>
      <c r="J10" s="350"/>
      <c r="K10" s="350"/>
      <c r="L10" s="350"/>
      <c r="M10" s="350"/>
      <c r="N10" s="350"/>
      <c r="O10" s="350"/>
    </row>
    <row r="11" spans="1:15" s="8" customFormat="1" ht="3" hidden="1" customHeight="1" x14ac:dyDescent="0.15">
      <c r="A11" s="1"/>
      <c r="G11" s="11"/>
      <c r="I11" s="11"/>
      <c r="K11" s="11"/>
      <c r="M11" s="11"/>
      <c r="O11" s="11"/>
    </row>
    <row r="12" spans="1:15" s="8" customFormat="1" ht="11" hidden="1" x14ac:dyDescent="0.15">
      <c r="A12" s="1" t="s">
        <v>204</v>
      </c>
      <c r="B12" s="13" t="s">
        <v>82</v>
      </c>
      <c r="G12" s="11"/>
      <c r="I12" s="11"/>
      <c r="K12" s="11"/>
      <c r="M12" s="11"/>
      <c r="O12" s="11"/>
    </row>
    <row r="13" spans="1:15" s="8" customFormat="1" ht="11" hidden="1" x14ac:dyDescent="0.15">
      <c r="A13" s="1"/>
      <c r="B13" s="8" t="s">
        <v>42</v>
      </c>
      <c r="C13" s="365" t="s">
        <v>43</v>
      </c>
      <c r="D13" s="365"/>
      <c r="E13" s="365"/>
      <c r="F13" s="38" t="s">
        <v>45</v>
      </c>
      <c r="G13" s="10" t="s">
        <v>46</v>
      </c>
      <c r="H13" s="38" t="s">
        <v>45</v>
      </c>
      <c r="I13" s="10" t="s">
        <v>46</v>
      </c>
      <c r="J13" s="38" t="s">
        <v>45</v>
      </c>
      <c r="K13" s="10" t="s">
        <v>46</v>
      </c>
      <c r="L13" s="38" t="s">
        <v>45</v>
      </c>
      <c r="M13" s="10" t="s">
        <v>46</v>
      </c>
      <c r="N13" s="38" t="s">
        <v>45</v>
      </c>
      <c r="O13" s="10" t="s">
        <v>46</v>
      </c>
    </row>
    <row r="14" spans="1:15" s="8" customFormat="1" ht="11" hidden="1" x14ac:dyDescent="0.15">
      <c r="A14" s="1"/>
      <c r="B14" s="13" t="s">
        <v>83</v>
      </c>
      <c r="C14" s="365" t="s">
        <v>84</v>
      </c>
      <c r="D14" s="365"/>
      <c r="E14" s="365"/>
      <c r="F14" s="21"/>
      <c r="G14" s="22" t="str">
        <f>IF(F14="X",IF(F$8&lt;12,75,IF(F$8&lt;18,81,90)),"")</f>
        <v/>
      </c>
      <c r="H14" s="21"/>
      <c r="I14" s="22" t="str">
        <f>IF(H14="X",IF(H$8&lt;12,75,IF(H$8&lt;18,81,90)),"")</f>
        <v/>
      </c>
      <c r="J14" s="21"/>
      <c r="K14" s="22" t="str">
        <f>IF(J14="X",IF(J$8&lt;12,75,IF(J$8&lt;18,81,90)),"")</f>
        <v/>
      </c>
      <c r="L14" s="21"/>
      <c r="M14" s="22" t="str">
        <f>IF(L14="X",IF(L$8&lt;12,75,IF(L$8&lt;18,81,90)),"")</f>
        <v/>
      </c>
      <c r="N14" s="21"/>
      <c r="O14" s="22" t="str">
        <f>IF(N14="X",IF(N$8&lt;12,75,IF(N$8&lt;18,81,90)),"")</f>
        <v/>
      </c>
    </row>
    <row r="15" spans="1:15" s="8" customFormat="1" ht="11" hidden="1" x14ac:dyDescent="0.15">
      <c r="A15" s="1"/>
      <c r="B15" s="13" t="s">
        <v>85</v>
      </c>
      <c r="C15" s="365" t="s">
        <v>86</v>
      </c>
      <c r="D15" s="365"/>
      <c r="E15" s="365"/>
      <c r="F15" s="21"/>
      <c r="G15" s="22" t="str">
        <f>IF(F15="X",IF(F$8&lt;12,75,IF(F$8&lt;18,81,90)),"")</f>
        <v/>
      </c>
      <c r="H15" s="21"/>
      <c r="I15" s="22" t="str">
        <f>IF(H15="X",IF(H$8&lt;12,75,IF(H$8&lt;18,81,90)),"")</f>
        <v/>
      </c>
      <c r="J15" s="21"/>
      <c r="K15" s="22" t="str">
        <f>IF(J15="X",IF(J$8&lt;12,75,IF(J$8&lt;18,81,90)),"")</f>
        <v/>
      </c>
      <c r="L15" s="21"/>
      <c r="M15" s="22" t="str">
        <f>IF(L15="X",IF(L$8&lt;12,75,IF(L$8&lt;18,81,90)),"")</f>
        <v/>
      </c>
      <c r="N15" s="21"/>
      <c r="O15" s="22" t="str">
        <f>IF(N15="X",IF(N$8&lt;12,75,IF(N$8&lt;18,81,90)),"")</f>
        <v/>
      </c>
    </row>
    <row r="16" spans="1:15" s="8" customFormat="1" ht="11" hidden="1" x14ac:dyDescent="0.15">
      <c r="A16" s="1"/>
      <c r="B16" s="13" t="s">
        <v>119</v>
      </c>
      <c r="C16" s="365" t="s">
        <v>120</v>
      </c>
      <c r="D16" s="365"/>
      <c r="E16" s="365"/>
      <c r="F16" s="21"/>
      <c r="G16" s="22" t="str">
        <f>IF(F16="x",IF(F8&lt;18,50,55),"")</f>
        <v/>
      </c>
      <c r="H16" s="21"/>
      <c r="I16" s="22" t="str">
        <f>IF(H16="x",IF(H8&lt;18,50,55),"")</f>
        <v/>
      </c>
      <c r="J16" s="21"/>
      <c r="K16" s="22" t="str">
        <f>IF(J16="x",IF(J8&lt;18,50,55),"")</f>
        <v/>
      </c>
      <c r="L16" s="21"/>
      <c r="M16" s="22" t="str">
        <f>IF(L16="x",IF(L8&lt;18,50,55),"")</f>
        <v/>
      </c>
      <c r="N16" s="21"/>
      <c r="O16" s="22" t="str">
        <f>IF(N16="x",IF(N8&lt;18,50,55),"")</f>
        <v/>
      </c>
    </row>
    <row r="17" spans="1:15" s="8" customFormat="1" ht="3" hidden="1" customHeight="1" x14ac:dyDescent="0.15">
      <c r="A17" s="1"/>
      <c r="B17" s="13"/>
      <c r="F17" s="25"/>
      <c r="G17" s="22"/>
      <c r="H17" s="25"/>
      <c r="I17" s="22"/>
      <c r="J17" s="25"/>
      <c r="K17" s="22"/>
      <c r="L17" s="25"/>
      <c r="M17" s="22"/>
      <c r="N17" s="25"/>
      <c r="O17" s="22"/>
    </row>
    <row r="18" spans="1:15" s="8" customFormat="1" ht="11" hidden="1" x14ac:dyDescent="0.15">
      <c r="A18" s="1" t="s">
        <v>205</v>
      </c>
      <c r="B18" s="354" t="s">
        <v>87</v>
      </c>
      <c r="C18" s="354"/>
      <c r="D18" s="354"/>
      <c r="E18" s="354"/>
      <c r="F18" s="354"/>
      <c r="G18" s="354"/>
      <c r="H18" s="354"/>
      <c r="I18" s="354"/>
      <c r="J18" s="354"/>
      <c r="K18" s="354"/>
      <c r="L18" s="354"/>
      <c r="M18" s="354"/>
      <c r="N18" s="354"/>
      <c r="O18" s="354"/>
    </row>
    <row r="19" spans="1:15" s="8" customFormat="1" ht="11" hidden="1" x14ac:dyDescent="0.15">
      <c r="A19" s="1"/>
      <c r="B19" s="365" t="s">
        <v>67</v>
      </c>
      <c r="C19" s="365"/>
      <c r="D19" s="365"/>
      <c r="E19" s="365"/>
      <c r="G19" s="22" t="str">
        <f>IF(SUM(G14:G17)&gt;0,SUM(G14:G17),"")</f>
        <v/>
      </c>
      <c r="I19" s="22" t="str">
        <f>IF(SUM(I14:I17)&gt;0,SUM(I14:I17),"")</f>
        <v/>
      </c>
      <c r="K19" s="22" t="str">
        <f>IF(SUM(K14:K17)&gt;0,SUM(K14:K17),"")</f>
        <v/>
      </c>
      <c r="M19" s="22" t="str">
        <f>IF(SUM(M14:M17)&gt;0,SUM(M14:M17),"")</f>
        <v/>
      </c>
      <c r="O19" s="22" t="str">
        <f>IF(SUM(O14:O17)&gt;0,SUM(O14:O17),"")</f>
        <v/>
      </c>
    </row>
    <row r="20" spans="1:15" s="8" customFormat="1" ht="3" customHeight="1" x14ac:dyDescent="0.15">
      <c r="A20" s="1"/>
      <c r="G20" s="11"/>
      <c r="I20" s="11"/>
      <c r="K20" s="11"/>
      <c r="M20" s="11"/>
      <c r="O20" s="11"/>
    </row>
    <row r="21" spans="1:15" s="8" customFormat="1" ht="13.5" customHeight="1" x14ac:dyDescent="0.15">
      <c r="A21" s="1"/>
      <c r="B21" s="350" t="s">
        <v>142</v>
      </c>
      <c r="C21" s="350"/>
      <c r="D21" s="350"/>
      <c r="E21" s="350"/>
      <c r="F21" s="350"/>
      <c r="G21" s="350"/>
      <c r="H21" s="350"/>
      <c r="I21" s="350"/>
      <c r="J21" s="350"/>
      <c r="K21" s="350"/>
      <c r="L21" s="350"/>
      <c r="M21" s="350"/>
      <c r="N21" s="350"/>
      <c r="O21" s="350"/>
    </row>
    <row r="22" spans="1:15" s="8" customFormat="1" ht="3" customHeight="1" x14ac:dyDescent="0.15">
      <c r="A22" s="1"/>
      <c r="G22" s="11"/>
      <c r="I22" s="11"/>
      <c r="K22" s="11"/>
      <c r="M22" s="11"/>
      <c r="O22" s="11"/>
    </row>
    <row r="23" spans="1:15" s="8" customFormat="1" ht="11" x14ac:dyDescent="0.15">
      <c r="A23" s="1" t="s">
        <v>206</v>
      </c>
      <c r="B23" s="13" t="s">
        <v>143</v>
      </c>
      <c r="G23" s="11"/>
      <c r="I23" s="11"/>
      <c r="K23" s="11"/>
      <c r="M23" s="11"/>
      <c r="O23" s="11"/>
    </row>
    <row r="24" spans="1:15" s="8" customFormat="1" ht="11" x14ac:dyDescent="0.15">
      <c r="A24" s="1"/>
      <c r="B24" s="8" t="s">
        <v>42</v>
      </c>
      <c r="C24" s="365" t="s">
        <v>43</v>
      </c>
      <c r="D24" s="365"/>
      <c r="E24" s="365"/>
      <c r="F24" s="38" t="s">
        <v>45</v>
      </c>
      <c r="G24" s="10" t="s">
        <v>46</v>
      </c>
      <c r="H24" s="38" t="s">
        <v>45</v>
      </c>
      <c r="I24" s="10" t="s">
        <v>46</v>
      </c>
      <c r="J24" s="38" t="s">
        <v>45</v>
      </c>
      <c r="K24" s="10" t="s">
        <v>46</v>
      </c>
      <c r="L24" s="38" t="s">
        <v>45</v>
      </c>
      <c r="M24" s="10" t="s">
        <v>46</v>
      </c>
      <c r="N24" s="38" t="s">
        <v>45</v>
      </c>
      <c r="O24" s="10" t="s">
        <v>46</v>
      </c>
    </row>
    <row r="25" spans="1:15" s="8" customFormat="1" ht="11" x14ac:dyDescent="0.15">
      <c r="A25" s="1"/>
      <c r="B25" s="51" t="s">
        <v>683</v>
      </c>
      <c r="C25" s="364" t="s">
        <v>684</v>
      </c>
      <c r="D25" s="364"/>
      <c r="E25" s="364"/>
      <c r="F25" s="23" t="s">
        <v>661</v>
      </c>
      <c r="G25" s="52"/>
      <c r="H25" s="23"/>
      <c r="I25" s="52"/>
      <c r="J25" s="23"/>
      <c r="K25" s="52"/>
      <c r="L25" s="23"/>
      <c r="M25" s="52"/>
      <c r="N25" s="23"/>
      <c r="O25" s="52"/>
    </row>
    <row r="26" spans="1:15" s="8" customFormat="1" ht="11" x14ac:dyDescent="0.15">
      <c r="A26" s="1"/>
      <c r="B26" s="51"/>
      <c r="C26" s="364"/>
      <c r="D26" s="364"/>
      <c r="E26" s="364"/>
      <c r="F26" s="23"/>
      <c r="G26" s="52"/>
      <c r="H26" s="23"/>
      <c r="I26" s="52"/>
      <c r="J26" s="23"/>
      <c r="K26" s="52"/>
      <c r="L26" s="23"/>
      <c r="M26" s="52"/>
      <c r="N26" s="23"/>
      <c r="O26" s="52"/>
    </row>
    <row r="27" spans="1:15" s="8" customFormat="1" ht="11" x14ac:dyDescent="0.15">
      <c r="A27" s="1"/>
      <c r="B27" s="51"/>
      <c r="C27" s="364"/>
      <c r="D27" s="364"/>
      <c r="E27" s="364"/>
      <c r="F27" s="23"/>
      <c r="G27" s="52"/>
      <c r="H27" s="23"/>
      <c r="I27" s="52"/>
      <c r="J27" s="23"/>
      <c r="K27" s="52"/>
      <c r="L27" s="23"/>
      <c r="M27" s="52"/>
      <c r="N27" s="23"/>
      <c r="O27" s="52"/>
    </row>
    <row r="28" spans="1:15" s="8" customFormat="1" ht="3" customHeight="1" x14ac:dyDescent="0.15">
      <c r="A28" s="1"/>
      <c r="B28" s="13"/>
      <c r="F28" s="25"/>
      <c r="G28" s="22"/>
      <c r="H28" s="25"/>
      <c r="I28" s="22"/>
      <c r="J28" s="25"/>
      <c r="K28" s="22"/>
      <c r="L28" s="25"/>
      <c r="M28" s="22"/>
      <c r="N28" s="25"/>
      <c r="O28" s="22"/>
    </row>
    <row r="29" spans="1:15" s="8" customFormat="1" ht="11" x14ac:dyDescent="0.15">
      <c r="A29" s="1" t="s">
        <v>207</v>
      </c>
      <c r="B29" s="354" t="s">
        <v>144</v>
      </c>
      <c r="C29" s="354"/>
      <c r="D29" s="354"/>
      <c r="E29" s="354"/>
      <c r="F29" s="354"/>
      <c r="G29" s="354"/>
      <c r="H29" s="354"/>
      <c r="I29" s="354"/>
      <c r="J29" s="354"/>
      <c r="K29" s="354"/>
      <c r="L29" s="354"/>
      <c r="M29" s="354"/>
      <c r="N29" s="354"/>
      <c r="O29" s="354"/>
    </row>
    <row r="30" spans="1:15" s="8" customFormat="1" ht="11" x14ac:dyDescent="0.15">
      <c r="A30" s="1"/>
      <c r="B30" s="365" t="s">
        <v>67</v>
      </c>
      <c r="C30" s="365"/>
      <c r="D30" s="365"/>
      <c r="E30" s="365"/>
      <c r="G30" s="22" t="str">
        <f>IF(SUM(G25:G28)&gt;0,SUM(G25:G28),"")</f>
        <v/>
      </c>
      <c r="I30" s="22" t="str">
        <f>IF(SUM(I25:I28)&gt;0,SUM(I25:I28),"")</f>
        <v/>
      </c>
      <c r="K30" s="22" t="str">
        <f>IF(SUM(K25:K28)&gt;0,SUM(K25:K28),"")</f>
        <v/>
      </c>
      <c r="M30" s="22" t="str">
        <f>IF(SUM(M25:M28)&gt;0,SUM(M25:M28),"")</f>
        <v/>
      </c>
      <c r="O30" s="22" t="str">
        <f>IF(SUM(O25:O28)&gt;0,SUM(O25:O28),"")</f>
        <v/>
      </c>
    </row>
    <row r="31" spans="1:15" s="8" customFormat="1" ht="3" customHeight="1" x14ac:dyDescent="0.15">
      <c r="A31" s="1"/>
      <c r="G31" s="11"/>
      <c r="I31" s="11"/>
      <c r="K31" s="11"/>
      <c r="M31" s="11"/>
      <c r="O31" s="11"/>
    </row>
    <row r="32" spans="1:15" s="8" customFormat="1" ht="12" customHeight="1" x14ac:dyDescent="0.15">
      <c r="A32" s="1" t="s">
        <v>208</v>
      </c>
      <c r="B32" s="354" t="s">
        <v>101</v>
      </c>
      <c r="C32" s="354"/>
      <c r="D32" s="354"/>
      <c r="E32" s="354"/>
      <c r="F32" s="354"/>
      <c r="G32" s="354"/>
      <c r="H32" s="354"/>
      <c r="I32" s="354"/>
      <c r="J32" s="354"/>
      <c r="K32" s="354"/>
      <c r="L32" s="354"/>
      <c r="M32" s="354"/>
      <c r="N32" s="354"/>
      <c r="O32" s="354"/>
    </row>
    <row r="33" spans="1:15" s="8" customFormat="1" ht="12" customHeight="1" x14ac:dyDescent="0.15">
      <c r="A33" s="1"/>
      <c r="B33" s="354"/>
      <c r="C33" s="354"/>
      <c r="D33" s="365" t="s">
        <v>102</v>
      </c>
      <c r="E33" s="365"/>
      <c r="F33" s="365"/>
      <c r="G33" s="365"/>
      <c r="H33" s="365"/>
      <c r="I33" s="365"/>
      <c r="J33" s="365"/>
      <c r="K33" s="365"/>
      <c r="L33" s="365"/>
      <c r="M33" s="365"/>
      <c r="N33" s="365"/>
      <c r="O33" s="365"/>
    </row>
    <row r="34" spans="1:15" s="8" customFormat="1" ht="12" customHeight="1" x14ac:dyDescent="0.15">
      <c r="A34" s="1"/>
      <c r="B34" s="326" t="s">
        <v>24</v>
      </c>
      <c r="C34" s="326"/>
      <c r="D34" s="390"/>
      <c r="E34" s="390"/>
      <c r="F34" s="390"/>
      <c r="G34" s="390"/>
      <c r="H34" s="390"/>
      <c r="I34" s="390"/>
      <c r="J34" s="390"/>
      <c r="K34" s="390"/>
      <c r="L34" s="390"/>
      <c r="M34" s="390"/>
      <c r="N34" s="390"/>
      <c r="O34" s="390"/>
    </row>
    <row r="35" spans="1:15" s="8" customFormat="1" ht="12" customHeight="1" x14ac:dyDescent="0.15">
      <c r="A35" s="1"/>
      <c r="B35" s="326" t="s">
        <v>25</v>
      </c>
      <c r="C35" s="326"/>
      <c r="D35" s="391"/>
      <c r="E35" s="391"/>
      <c r="F35" s="391"/>
      <c r="G35" s="391"/>
      <c r="H35" s="391"/>
      <c r="I35" s="391"/>
      <c r="J35" s="391"/>
      <c r="K35" s="391"/>
      <c r="L35" s="391"/>
      <c r="M35" s="391"/>
      <c r="N35" s="391"/>
      <c r="O35" s="391"/>
    </row>
    <row r="36" spans="1:15" s="8" customFormat="1" ht="12" customHeight="1" x14ac:dyDescent="0.15">
      <c r="A36" s="1"/>
      <c r="B36" s="326" t="s">
        <v>26</v>
      </c>
      <c r="C36" s="326"/>
      <c r="D36" s="391"/>
      <c r="E36" s="391"/>
      <c r="F36" s="391"/>
      <c r="G36" s="391"/>
      <c r="H36" s="391"/>
      <c r="I36" s="391"/>
      <c r="J36" s="391"/>
      <c r="K36" s="391"/>
      <c r="L36" s="391"/>
      <c r="M36" s="391"/>
      <c r="N36" s="391"/>
      <c r="O36" s="391"/>
    </row>
    <row r="37" spans="1:15" s="8" customFormat="1" ht="12" customHeight="1" x14ac:dyDescent="0.15">
      <c r="A37" s="1"/>
      <c r="B37" s="326" t="s">
        <v>27</v>
      </c>
      <c r="C37" s="326"/>
      <c r="D37" s="391"/>
      <c r="E37" s="391"/>
      <c r="F37" s="391"/>
      <c r="G37" s="391"/>
      <c r="H37" s="391"/>
      <c r="I37" s="391"/>
      <c r="J37" s="391"/>
      <c r="K37" s="391"/>
      <c r="L37" s="391"/>
      <c r="M37" s="391"/>
      <c r="N37" s="391"/>
      <c r="O37" s="391"/>
    </row>
    <row r="38" spans="1:15" s="8" customFormat="1" ht="12" customHeight="1" x14ac:dyDescent="0.15">
      <c r="A38" s="1"/>
      <c r="B38" s="326" t="s">
        <v>28</v>
      </c>
      <c r="C38" s="326"/>
      <c r="D38" s="391"/>
      <c r="E38" s="391"/>
      <c r="F38" s="391"/>
      <c r="G38" s="391"/>
      <c r="H38" s="391"/>
      <c r="I38" s="391"/>
      <c r="J38" s="391"/>
      <c r="K38" s="391"/>
      <c r="L38" s="391"/>
      <c r="M38" s="391"/>
      <c r="N38" s="391"/>
      <c r="O38" s="391"/>
    </row>
    <row r="39" spans="1:15" ht="12" customHeight="1" x14ac:dyDescent="0.2">
      <c r="B39" s="44" t="s">
        <v>217</v>
      </c>
      <c r="C39" s="8"/>
      <c r="D39" s="8"/>
      <c r="E39" s="8"/>
      <c r="F39" s="8"/>
      <c r="G39" s="11"/>
      <c r="H39" s="8"/>
      <c r="I39" s="11"/>
      <c r="J39" s="8"/>
      <c r="K39" s="11"/>
      <c r="L39" s="8"/>
      <c r="M39" s="11"/>
      <c r="N39" s="8"/>
      <c r="O39" s="11"/>
    </row>
    <row r="40" spans="1:15" ht="12" customHeight="1" x14ac:dyDescent="0.2">
      <c r="B40" s="44" t="s">
        <v>214</v>
      </c>
      <c r="C40" s="8"/>
      <c r="D40" s="8"/>
      <c r="E40" s="8"/>
      <c r="F40" s="8"/>
      <c r="G40" s="57" t="s">
        <v>212</v>
      </c>
      <c r="H40" s="8"/>
      <c r="I40" s="57" t="s">
        <v>192</v>
      </c>
      <c r="J40" s="8"/>
      <c r="K40" s="57" t="s">
        <v>193</v>
      </c>
      <c r="L40" s="8"/>
      <c r="M40" s="57" t="s">
        <v>194</v>
      </c>
      <c r="N40" s="8"/>
      <c r="O40" s="57" t="s">
        <v>195</v>
      </c>
    </row>
    <row r="41" spans="1:15" s="8" customFormat="1" ht="11" x14ac:dyDescent="0.15">
      <c r="A41" s="1"/>
      <c r="G41" s="11"/>
      <c r="I41" s="11"/>
      <c r="K41" s="11"/>
      <c r="M41" s="11"/>
      <c r="O41" s="11"/>
    </row>
    <row r="42" spans="1:15" s="8" customFormat="1" ht="11" x14ac:dyDescent="0.15">
      <c r="A42" s="1"/>
      <c r="G42" s="11"/>
      <c r="I42" s="11"/>
      <c r="K42" s="11"/>
      <c r="M42" s="11"/>
      <c r="O42" s="11"/>
    </row>
    <row r="43" spans="1:15" s="8" customFormat="1" ht="11" x14ac:dyDescent="0.15">
      <c r="A43" s="1"/>
      <c r="G43" s="11"/>
      <c r="I43" s="11"/>
      <c r="K43" s="11"/>
      <c r="M43" s="11"/>
      <c r="O43" s="11"/>
    </row>
    <row r="44" spans="1:15" s="8" customFormat="1" ht="11" x14ac:dyDescent="0.15">
      <c r="A44" s="1"/>
      <c r="G44" s="11"/>
      <c r="I44" s="11"/>
      <c r="K44" s="11"/>
      <c r="M44" s="11"/>
      <c r="O44" s="11"/>
    </row>
    <row r="45" spans="1:15" s="8" customFormat="1" ht="11" x14ac:dyDescent="0.15">
      <c r="A45" s="1"/>
      <c r="G45" s="11"/>
      <c r="I45" s="11"/>
      <c r="K45" s="11"/>
      <c r="M45" s="11"/>
      <c r="O45" s="11"/>
    </row>
    <row r="46" spans="1:15" s="8" customFormat="1" ht="11" x14ac:dyDescent="0.15">
      <c r="A46" s="1"/>
      <c r="G46" s="11"/>
      <c r="I46" s="11"/>
      <c r="K46" s="11"/>
      <c r="M46" s="11"/>
      <c r="O46" s="11"/>
    </row>
    <row r="47" spans="1:15" s="8" customFormat="1" ht="11" x14ac:dyDescent="0.15">
      <c r="A47" s="1"/>
      <c r="G47" s="11"/>
      <c r="I47" s="11"/>
      <c r="K47" s="11"/>
      <c r="M47" s="11"/>
      <c r="O47" s="11"/>
    </row>
    <row r="48" spans="1:15" s="8" customFormat="1" ht="11" x14ac:dyDescent="0.15">
      <c r="A48" s="1"/>
      <c r="G48" s="11"/>
      <c r="I48" s="11"/>
      <c r="K48" s="11"/>
      <c r="M48" s="11"/>
      <c r="O48" s="11"/>
    </row>
    <row r="49" spans="1:15" s="8" customFormat="1" ht="11" x14ac:dyDescent="0.15">
      <c r="A49" s="1"/>
      <c r="G49" s="11"/>
      <c r="I49" s="11"/>
      <c r="K49" s="11"/>
      <c r="M49" s="11"/>
      <c r="O49" s="11"/>
    </row>
    <row r="50" spans="1:15" s="8" customFormat="1" ht="11" x14ac:dyDescent="0.15">
      <c r="A50" s="1"/>
      <c r="G50" s="11"/>
      <c r="I50" s="11"/>
      <c r="K50" s="11"/>
      <c r="M50" s="11"/>
      <c r="O50" s="11"/>
    </row>
    <row r="51" spans="1:15" s="8" customFormat="1" ht="11" x14ac:dyDescent="0.15">
      <c r="A51" s="1"/>
      <c r="G51" s="11"/>
      <c r="I51" s="11"/>
      <c r="K51" s="11"/>
      <c r="M51" s="11"/>
      <c r="O51" s="11"/>
    </row>
    <row r="52" spans="1:15" s="8" customFormat="1" ht="11" x14ac:dyDescent="0.15">
      <c r="A52" s="1"/>
      <c r="G52" s="11"/>
      <c r="I52" s="11"/>
      <c r="K52" s="11"/>
      <c r="M52" s="11"/>
      <c r="O52" s="11"/>
    </row>
    <row r="53" spans="1:15" s="8" customFormat="1" ht="11" x14ac:dyDescent="0.15">
      <c r="A53" s="1"/>
      <c r="G53" s="11"/>
      <c r="I53" s="11"/>
      <c r="K53" s="11"/>
      <c r="M53" s="11"/>
      <c r="O53" s="11"/>
    </row>
    <row r="54" spans="1:15" s="8" customFormat="1" ht="11" x14ac:dyDescent="0.15">
      <c r="A54" s="1"/>
      <c r="G54" s="11"/>
      <c r="I54" s="11"/>
      <c r="K54" s="11"/>
      <c r="M54" s="11"/>
      <c r="O54" s="11"/>
    </row>
    <row r="55" spans="1:15" s="8" customFormat="1" ht="11" x14ac:dyDescent="0.15">
      <c r="A55" s="1"/>
      <c r="G55" s="11"/>
      <c r="I55" s="11"/>
      <c r="K55" s="11"/>
      <c r="M55" s="11"/>
      <c r="O55" s="11"/>
    </row>
    <row r="56" spans="1:15" s="8" customFormat="1" ht="11" x14ac:dyDescent="0.15">
      <c r="A56" s="1"/>
      <c r="G56" s="11"/>
      <c r="I56" s="11"/>
      <c r="K56" s="11"/>
      <c r="M56" s="11"/>
      <c r="O56" s="11"/>
    </row>
    <row r="57" spans="1:15" s="8" customFormat="1" ht="11" x14ac:dyDescent="0.15">
      <c r="A57" s="1"/>
      <c r="G57" s="11"/>
      <c r="I57" s="11"/>
      <c r="K57" s="11"/>
      <c r="M57" s="11"/>
      <c r="O57" s="11"/>
    </row>
    <row r="58" spans="1:15" s="8" customFormat="1" ht="11" x14ac:dyDescent="0.15">
      <c r="A58" s="1"/>
      <c r="G58" s="11"/>
      <c r="I58" s="11"/>
      <c r="K58" s="11"/>
      <c r="M58" s="11"/>
      <c r="O58" s="11"/>
    </row>
    <row r="59" spans="1:15" s="8" customFormat="1" ht="11" x14ac:dyDescent="0.15">
      <c r="A59" s="1"/>
      <c r="G59" s="11"/>
      <c r="I59" s="11"/>
      <c r="K59" s="11"/>
      <c r="M59" s="11"/>
      <c r="O59" s="11"/>
    </row>
    <row r="60" spans="1:15" s="8" customFormat="1" ht="11" x14ac:dyDescent="0.15">
      <c r="A60" s="1"/>
      <c r="G60" s="11"/>
      <c r="I60" s="11"/>
      <c r="K60" s="11"/>
      <c r="M60" s="11"/>
      <c r="O60" s="11"/>
    </row>
    <row r="61" spans="1:15" s="8" customFormat="1" ht="11" x14ac:dyDescent="0.15">
      <c r="A61" s="1"/>
      <c r="G61" s="11"/>
      <c r="I61" s="11"/>
      <c r="K61" s="11"/>
      <c r="M61" s="11"/>
      <c r="O61" s="11"/>
    </row>
    <row r="62" spans="1:15" s="8" customFormat="1" ht="11" x14ac:dyDescent="0.15">
      <c r="A62" s="1"/>
      <c r="G62" s="11"/>
      <c r="I62" s="11"/>
      <c r="K62" s="11"/>
      <c r="M62" s="11"/>
      <c r="O62" s="11"/>
    </row>
    <row r="63" spans="1:15" s="8" customFormat="1" ht="11" x14ac:dyDescent="0.15">
      <c r="A63" s="1"/>
      <c r="G63" s="11"/>
      <c r="I63" s="11"/>
      <c r="K63" s="11"/>
      <c r="M63" s="11"/>
      <c r="O63" s="11"/>
    </row>
    <row r="64" spans="1:15" s="8" customFormat="1" ht="11" x14ac:dyDescent="0.15">
      <c r="A64" s="1"/>
      <c r="G64" s="11"/>
      <c r="I64" s="11"/>
      <c r="K64" s="11"/>
      <c r="M64" s="11"/>
      <c r="O64" s="11"/>
    </row>
    <row r="65" spans="1:15" s="8" customFormat="1" ht="11" x14ac:dyDescent="0.15">
      <c r="A65" s="1"/>
      <c r="G65" s="11"/>
      <c r="I65" s="11"/>
      <c r="K65" s="11"/>
      <c r="M65" s="11"/>
      <c r="O65" s="11"/>
    </row>
    <row r="66" spans="1:15" s="8" customFormat="1" ht="11" x14ac:dyDescent="0.15">
      <c r="A66" s="1"/>
      <c r="G66" s="11"/>
      <c r="I66" s="11"/>
      <c r="K66" s="11"/>
      <c r="M66" s="11"/>
      <c r="O66" s="11"/>
    </row>
    <row r="67" spans="1:15" s="8" customFormat="1" ht="11" x14ac:dyDescent="0.15">
      <c r="A67" s="1"/>
      <c r="G67" s="11"/>
      <c r="I67" s="11"/>
      <c r="K67" s="11"/>
      <c r="M67" s="11"/>
      <c r="O67" s="11"/>
    </row>
    <row r="68" spans="1:15" s="8" customFormat="1" ht="11" x14ac:dyDescent="0.15">
      <c r="A68" s="1"/>
      <c r="G68" s="11"/>
      <c r="I68" s="11"/>
      <c r="K68" s="11"/>
      <c r="M68" s="11"/>
      <c r="O68" s="11"/>
    </row>
    <row r="69" spans="1:15" s="8" customFormat="1" ht="11" x14ac:dyDescent="0.15">
      <c r="A69" s="1"/>
      <c r="G69" s="11"/>
      <c r="I69" s="11"/>
      <c r="K69" s="11"/>
      <c r="M69" s="11"/>
      <c r="O69" s="11"/>
    </row>
    <row r="70" spans="1:15" s="8" customFormat="1" ht="11" x14ac:dyDescent="0.15">
      <c r="A70" s="1"/>
      <c r="G70" s="11"/>
      <c r="I70" s="11"/>
      <c r="K70" s="11"/>
      <c r="M70" s="11"/>
      <c r="O70" s="11"/>
    </row>
    <row r="71" spans="1:15" s="8" customFormat="1" ht="11" x14ac:dyDescent="0.15">
      <c r="A71" s="1"/>
      <c r="G71" s="11"/>
      <c r="I71" s="11"/>
      <c r="K71" s="11"/>
      <c r="M71" s="11"/>
      <c r="O71" s="11"/>
    </row>
    <row r="72" spans="1:15" s="8" customFormat="1" ht="11" x14ac:dyDescent="0.15">
      <c r="A72" s="1"/>
      <c r="G72" s="11"/>
      <c r="I72" s="11"/>
      <c r="K72" s="11"/>
      <c r="M72" s="11"/>
      <c r="O72" s="11"/>
    </row>
    <row r="73" spans="1:15" s="8" customFormat="1" ht="11" x14ac:dyDescent="0.15">
      <c r="A73" s="1"/>
      <c r="G73" s="11"/>
      <c r="I73" s="11"/>
      <c r="K73" s="11"/>
      <c r="M73" s="11"/>
      <c r="O73" s="11"/>
    </row>
    <row r="74" spans="1:15" s="8" customFormat="1" ht="11" x14ac:dyDescent="0.15">
      <c r="A74" s="1"/>
      <c r="G74" s="11"/>
      <c r="I74" s="11"/>
      <c r="K74" s="11"/>
      <c r="M74" s="11"/>
      <c r="O74" s="11"/>
    </row>
    <row r="75" spans="1:15" s="8" customFormat="1" ht="11" x14ac:dyDescent="0.15">
      <c r="A75" s="1"/>
      <c r="G75" s="11"/>
      <c r="I75" s="11"/>
      <c r="K75" s="11"/>
      <c r="M75" s="11"/>
      <c r="O75" s="11"/>
    </row>
  </sheetData>
  <sheetProtection algorithmName="SHA-512" hashValue="Iu1O8u7B9pSKD/Hd7W8RuCJTxRdBzKpunaC+y+RdvjTMyZxRiS8HfITarsVQmseGJSVzW8n+Nio1cxa/VSfLrA==" saltValue="AhfoMBSJGVRFTB3J8DzdSw==" spinCount="100000" sheet="1" objects="1" scenarios="1" selectLockedCells="1"/>
  <mergeCells count="48">
    <mergeCell ref="B2:O2"/>
    <mergeCell ref="N7:O7"/>
    <mergeCell ref="B4:O4"/>
    <mergeCell ref="B5:E5"/>
    <mergeCell ref="B6:D6"/>
    <mergeCell ref="F6:G6"/>
    <mergeCell ref="H6:I6"/>
    <mergeCell ref="J6:K6"/>
    <mergeCell ref="L6:M6"/>
    <mergeCell ref="N6:O6"/>
    <mergeCell ref="B7:D7"/>
    <mergeCell ref="F7:G7"/>
    <mergeCell ref="H7:I7"/>
    <mergeCell ref="J7:K7"/>
    <mergeCell ref="L7:M7"/>
    <mergeCell ref="N8:O8"/>
    <mergeCell ref="B8:D8"/>
    <mergeCell ref="F8:G8"/>
    <mergeCell ref="H8:I8"/>
    <mergeCell ref="J8:K8"/>
    <mergeCell ref="L8:M8"/>
    <mergeCell ref="D33:O33"/>
    <mergeCell ref="B34:C34"/>
    <mergeCell ref="D34:O34"/>
    <mergeCell ref="B21:O21"/>
    <mergeCell ref="B10:O10"/>
    <mergeCell ref="C13:E13"/>
    <mergeCell ref="C14:E14"/>
    <mergeCell ref="C15:E15"/>
    <mergeCell ref="C16:E16"/>
    <mergeCell ref="B18:O18"/>
    <mergeCell ref="B19:E19"/>
    <mergeCell ref="B38:C38"/>
    <mergeCell ref="D38:O38"/>
    <mergeCell ref="B37:C37"/>
    <mergeCell ref="D37:O37"/>
    <mergeCell ref="C24:E24"/>
    <mergeCell ref="C25:E25"/>
    <mergeCell ref="C26:E26"/>
    <mergeCell ref="C27:E27"/>
    <mergeCell ref="B29:O29"/>
    <mergeCell ref="B30:E30"/>
    <mergeCell ref="B35:C35"/>
    <mergeCell ref="D35:O35"/>
    <mergeCell ref="B36:C36"/>
    <mergeCell ref="D36:O36"/>
    <mergeCell ref="B32:O32"/>
    <mergeCell ref="B33:C33"/>
  </mergeCells>
  <hyperlinks>
    <hyperlink ref="G40" location="'Inschrijfform 2013-te betalen'!A1" display="Te betalen" xr:uid="{00000000-0004-0000-0500-000000000000}"/>
    <hyperlink ref="I40" location="'Inschrijfform 2013-muziek'!A1" display="Woord" xr:uid="{00000000-0004-0000-0500-000001000000}"/>
    <hyperlink ref="K40" location="'Inschrijfform 2013-woord'!A1" display="Dans" xr:uid="{00000000-0004-0000-0500-000002000000}"/>
    <hyperlink ref="M40" location="'Inschrijfform 2013-dans'!A1" display="Dans" xr:uid="{00000000-0004-0000-0500-000003000000}"/>
    <hyperlink ref="O40" location="'Inschrijfform 2013-huur'!A1" display="Huur" xr:uid="{00000000-0004-0000-0500-000004000000}"/>
  </hyperlinks>
  <pageMargins left="0.19685039370078741" right="0.19685039370078741" top="0.19685039370078741" bottom="0.39370078740157483" header="0.51181102362204722" footer="0.19685039370078741"/>
  <pageSetup paperSize="9" firstPageNumber="0" orientation="portrait" horizontalDpi="300" verticalDpi="300" r:id="rId1"/>
  <headerFooter alignWithMargins="0">
    <oddFooter>&amp;L&amp;"Century Gothic,Standaard"&amp;8&amp;F&amp;C&amp;"Century Gothic,Standaard"&amp;8Inschrijfformulier werkjaar 2010-11&amp;R&amp;"Century Gothic,Standaard"&amp;8pagina &amp;P van &amp;N</oddFooter>
  </headerFooter>
  <drawing r:id="rId2"/>
  <legacyDrawing r:id="rId3"/>
  <oleObjects>
    <mc:AlternateContent xmlns:mc="http://schemas.openxmlformats.org/markup-compatibility/2006">
      <mc:Choice Requires="x14">
        <oleObject progId="Microsoft Office Word-afbeelding" shapeId="9217" r:id="rId4">
          <objectPr defaultSize="0" autoPict="0" r:id="rId5">
            <anchor moveWithCells="1" sizeWithCells="1">
              <from>
                <xdr:col>1</xdr:col>
                <xdr:colOff>0</xdr:colOff>
                <xdr:row>0</xdr:row>
                <xdr:rowOff>0</xdr:rowOff>
              </from>
              <to>
                <xdr:col>2</xdr:col>
                <xdr:colOff>1371600</xdr:colOff>
                <xdr:row>0</xdr:row>
                <xdr:rowOff>0</xdr:rowOff>
              </to>
            </anchor>
          </objectPr>
        </oleObject>
      </mc:Choice>
      <mc:Fallback>
        <oleObject progId="Microsoft Office Word-afbeelding"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16</vt:i4>
      </vt:variant>
      <vt:variant>
        <vt:lpstr>Benoemde bereiken</vt:lpstr>
      </vt:variant>
      <vt:variant>
        <vt:i4>6</vt:i4>
      </vt:variant>
    </vt:vector>
  </HeadingPairs>
  <TitlesOfParts>
    <vt:vector size="22" baseType="lpstr">
      <vt:lpstr>Inschrijfform algemeen</vt:lpstr>
      <vt:lpstr>Blad2</vt:lpstr>
      <vt:lpstr>!Eval Covid-19!</vt:lpstr>
      <vt:lpstr>Inschrijfform muziek</vt:lpstr>
      <vt:lpstr>Blad3</vt:lpstr>
      <vt:lpstr>Inschrijfform oude muziek</vt:lpstr>
      <vt:lpstr>Inschrijfform woord</vt:lpstr>
      <vt:lpstr>Inschrijfform dans</vt:lpstr>
      <vt:lpstr>Inschrijfform WS &amp; AH</vt:lpstr>
      <vt:lpstr>Inschrijfform huur</vt:lpstr>
      <vt:lpstr>Inschrijfform te betalen</vt:lpstr>
      <vt:lpstr>PM-reglement </vt:lpstr>
      <vt:lpstr>Privacyverklaring</vt:lpstr>
      <vt:lpstr>Blad1</vt:lpstr>
      <vt:lpstr>Overschrijvingsformulier</vt:lpstr>
      <vt:lpstr>Tariefstructuur</vt:lpstr>
      <vt:lpstr>Privacyverklaring!_Hlk513647114</vt:lpstr>
      <vt:lpstr>'Inschrijfform algemeen'!Afdrukbereik</vt:lpstr>
      <vt:lpstr>'Inschrijfform huur'!Afdrukbereik</vt:lpstr>
      <vt:lpstr>'Inschrijfform te betalen'!Afdrukbereik</vt:lpstr>
      <vt:lpstr>'Inschrijfform woord'!Afdrukbereik</vt:lpstr>
      <vt:lpstr>'Inschrijfform WS &amp; AH'!Afdrukbereik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dc:creator>
  <cp:lastModifiedBy>Werner Mareels</cp:lastModifiedBy>
  <cp:lastPrinted>2020-12-06T11:05:16Z</cp:lastPrinted>
  <dcterms:created xsi:type="dcterms:W3CDTF">2009-06-22T03:59:16Z</dcterms:created>
  <dcterms:modified xsi:type="dcterms:W3CDTF">2024-08-28T15:29:53Z</dcterms:modified>
</cp:coreProperties>
</file>